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710" firstSheet="3" activeTab="3"/>
  </bookViews>
  <sheets>
    <sheet name="US8460-11025" sheetId="2" state="hidden" r:id="rId1"/>
    <sheet name="DBN8462-11026" sheetId="3" state="hidden" r:id="rId2"/>
    <sheet name="US8460-11027" sheetId="4" state="hidden" r:id="rId3"/>
    <sheet name="11026" sheetId="5" r:id="rId4"/>
    <sheet name="11027" sheetId="6" r:id="rId5"/>
    <sheet name="SUMMERY P.LIST" sheetId="7" state="hidden" r:id="rId6"/>
  </sheets>
  <definedNames>
    <definedName name="A">#REF!</definedName>
    <definedName name="ASDF">#REF!</definedName>
    <definedName name="DDDDD">#REF!</definedName>
    <definedName name="E">#REF!</definedName>
    <definedName name="fdsdf">#REF!</definedName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LIO">#REF!</definedName>
    <definedName name="RAFIQ">#REF!</definedName>
    <definedName name="RR">#REF!</definedName>
    <definedName name="sddd">#REF!</definedName>
    <definedName name="SSSS">#REF!</definedName>
    <definedName name="value">#REF!</definedName>
    <definedName name="수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7" l="1"/>
  <c r="E36" i="6" l="1"/>
  <c r="AA35" i="6"/>
  <c r="Z35" i="6"/>
  <c r="Y35" i="6"/>
  <c r="Q35" i="6"/>
  <c r="R35" i="6" s="1"/>
  <c r="S35" i="6" s="1"/>
  <c r="AA34" i="6"/>
  <c r="Z34" i="6"/>
  <c r="Y34" i="6"/>
  <c r="Q34" i="6"/>
  <c r="R34" i="6" s="1"/>
  <c r="S34" i="6" s="1"/>
  <c r="AA33" i="6"/>
  <c r="Z33" i="6"/>
  <c r="Y33" i="6"/>
  <c r="Q33" i="6"/>
  <c r="R33" i="6" s="1"/>
  <c r="S33" i="6" s="1"/>
  <c r="AA32" i="6"/>
  <c r="Z32" i="6"/>
  <c r="Y32" i="6"/>
  <c r="Y36" i="6" s="1"/>
  <c r="Q32" i="6"/>
  <c r="R32" i="6" s="1"/>
  <c r="S32" i="6" s="1"/>
  <c r="E31" i="6"/>
  <c r="AA30" i="6"/>
  <c r="Z30" i="6"/>
  <c r="Y30" i="6"/>
  <c r="S30" i="6"/>
  <c r="Q30" i="6"/>
  <c r="AA29" i="6"/>
  <c r="Z29" i="6"/>
  <c r="Y29" i="6"/>
  <c r="Q29" i="6"/>
  <c r="R29" i="6" s="1"/>
  <c r="S29" i="6" s="1"/>
  <c r="AA28" i="6"/>
  <c r="Z28" i="6"/>
  <c r="Y28" i="6"/>
  <c r="Q28" i="6"/>
  <c r="R28" i="6" s="1"/>
  <c r="S28" i="6" s="1"/>
  <c r="AA27" i="6"/>
  <c r="Z27" i="6"/>
  <c r="Y27" i="6"/>
  <c r="Q27" i="6"/>
  <c r="R27" i="6" s="1"/>
  <c r="S27" i="6" s="1"/>
  <c r="AA26" i="6"/>
  <c r="Z26" i="6"/>
  <c r="Y26" i="6"/>
  <c r="Q26" i="6"/>
  <c r="R26" i="6" s="1"/>
  <c r="S26" i="6" s="1"/>
  <c r="D26" i="6"/>
  <c r="C27" i="6" s="1"/>
  <c r="D27" i="6" s="1"/>
  <c r="C28" i="6" s="1"/>
  <c r="D28" i="6" s="1"/>
  <c r="C29" i="6" s="1"/>
  <c r="D29" i="6" s="1"/>
  <c r="C30" i="6" s="1"/>
  <c r="D30" i="6" s="1"/>
  <c r="C32" i="6" s="1"/>
  <c r="D32" i="6" s="1"/>
  <c r="C33" i="6" s="1"/>
  <c r="D33" i="6" s="1"/>
  <c r="C34" i="6" s="1"/>
  <c r="D34" i="6" s="1"/>
  <c r="C35" i="6" s="1"/>
  <c r="D35" i="6" s="1"/>
  <c r="E24" i="6"/>
  <c r="AA23" i="6"/>
  <c r="Z23" i="6"/>
  <c r="Y23" i="6"/>
  <c r="Q23" i="6"/>
  <c r="R23" i="6" s="1"/>
  <c r="S23" i="6" s="1"/>
  <c r="AA22" i="6"/>
  <c r="Z22" i="6"/>
  <c r="Y22" i="6"/>
  <c r="Q22" i="6"/>
  <c r="R22" i="6" s="1"/>
  <c r="S22" i="6" s="1"/>
  <c r="AA21" i="6"/>
  <c r="Z21" i="6"/>
  <c r="Y21" i="6"/>
  <c r="Q21" i="6"/>
  <c r="R21" i="6" s="1"/>
  <c r="S21" i="6" s="1"/>
  <c r="AA20" i="6"/>
  <c r="Z20" i="6"/>
  <c r="Z24" i="6" s="1"/>
  <c r="Y20" i="6"/>
  <c r="Q20" i="6"/>
  <c r="R20" i="6" s="1"/>
  <c r="S20" i="6" s="1"/>
  <c r="E19" i="6"/>
  <c r="E37" i="6" s="1"/>
  <c r="AA18" i="6"/>
  <c r="Z18" i="6"/>
  <c r="Y18" i="6"/>
  <c r="S18" i="6"/>
  <c r="Q18" i="6"/>
  <c r="AA17" i="6"/>
  <c r="Z17" i="6"/>
  <c r="Y17" i="6"/>
  <c r="Q17" i="6"/>
  <c r="R17" i="6" s="1"/>
  <c r="S17" i="6" s="1"/>
  <c r="AA16" i="6"/>
  <c r="Z16" i="6"/>
  <c r="Y16" i="6"/>
  <c r="Q16" i="6"/>
  <c r="R16" i="6" s="1"/>
  <c r="S16" i="6" s="1"/>
  <c r="AA15" i="6"/>
  <c r="Z15" i="6"/>
  <c r="Y15" i="6"/>
  <c r="Q15" i="6"/>
  <c r="R15" i="6" s="1"/>
  <c r="S15" i="6" s="1"/>
  <c r="C15" i="6"/>
  <c r="D15" i="6" s="1"/>
  <c r="C16" i="6" s="1"/>
  <c r="D16" i="6" s="1"/>
  <c r="C17" i="6" s="1"/>
  <c r="D17" i="6" s="1"/>
  <c r="AA14" i="6"/>
  <c r="Z14" i="6"/>
  <c r="Y14" i="6"/>
  <c r="Q14" i="6"/>
  <c r="R14" i="6" s="1"/>
  <c r="S14" i="6" s="1"/>
  <c r="D14" i="6"/>
  <c r="E36" i="5"/>
  <c r="S35" i="5"/>
  <c r="E23" i="5"/>
  <c r="E18" i="5"/>
  <c r="AA29" i="5"/>
  <c r="Z29" i="5"/>
  <c r="Y29" i="5"/>
  <c r="S29" i="5"/>
  <c r="Q29" i="5"/>
  <c r="AA28" i="5"/>
  <c r="Z28" i="5"/>
  <c r="Y28" i="5"/>
  <c r="Q28" i="5"/>
  <c r="R28" i="5" s="1"/>
  <c r="S28" i="5" s="1"/>
  <c r="AA27" i="5"/>
  <c r="Z27" i="5"/>
  <c r="Y27" i="5"/>
  <c r="Q27" i="5"/>
  <c r="R27" i="5" s="1"/>
  <c r="S27" i="5" s="1"/>
  <c r="AA26" i="5"/>
  <c r="Z26" i="5"/>
  <c r="Y26" i="5"/>
  <c r="Q26" i="5"/>
  <c r="R26" i="5" s="1"/>
  <c r="S26" i="5" s="1"/>
  <c r="AA25" i="5"/>
  <c r="Z25" i="5"/>
  <c r="Y25" i="5"/>
  <c r="Q25" i="5"/>
  <c r="R25" i="5" s="1"/>
  <c r="S25" i="5" s="1"/>
  <c r="D25" i="5"/>
  <c r="C26" i="5" s="1"/>
  <c r="D26" i="5" s="1"/>
  <c r="C27" i="5" s="1"/>
  <c r="D27" i="5" s="1"/>
  <c r="C28" i="5" s="1"/>
  <c r="D28" i="5" s="1"/>
  <c r="C29" i="5" s="1"/>
  <c r="D29" i="5" s="1"/>
  <c r="C31" i="5" s="1"/>
  <c r="D31" i="5" s="1"/>
  <c r="C32" i="5" s="1"/>
  <c r="D32" i="5" s="1"/>
  <c r="C33" i="5" s="1"/>
  <c r="D33" i="5" s="1"/>
  <c r="C34" i="5" s="1"/>
  <c r="D34" i="5" s="1"/>
  <c r="C35" i="5" s="1"/>
  <c r="D35" i="5" s="1"/>
  <c r="AA22" i="5"/>
  <c r="Z22" i="5"/>
  <c r="Y22" i="5"/>
  <c r="Q22" i="5"/>
  <c r="R22" i="5" s="1"/>
  <c r="S22" i="5" s="1"/>
  <c r="AA21" i="5"/>
  <c r="Z21" i="5"/>
  <c r="Y21" i="5"/>
  <c r="Q21" i="5"/>
  <c r="R21" i="5" s="1"/>
  <c r="S21" i="5" s="1"/>
  <c r="AA20" i="5"/>
  <c r="Z20" i="5"/>
  <c r="Y20" i="5"/>
  <c r="Y23" i="5" s="1"/>
  <c r="Q20" i="5"/>
  <c r="R20" i="5" s="1"/>
  <c r="S20" i="5" s="1"/>
  <c r="AA19" i="5"/>
  <c r="Z19" i="5"/>
  <c r="Y19" i="5"/>
  <c r="Q19" i="5"/>
  <c r="R19" i="5" s="1"/>
  <c r="S19" i="5" s="1"/>
  <c r="AA35" i="5"/>
  <c r="Z35" i="5"/>
  <c r="Y35" i="5"/>
  <c r="Q35" i="5"/>
  <c r="AA34" i="5"/>
  <c r="Z34" i="5"/>
  <c r="Y34" i="5"/>
  <c r="Q34" i="5"/>
  <c r="R34" i="5" s="1"/>
  <c r="S34" i="5" s="1"/>
  <c r="AA33" i="5"/>
  <c r="Z33" i="5"/>
  <c r="Y33" i="5"/>
  <c r="Q33" i="5"/>
  <c r="R33" i="5" s="1"/>
  <c r="S33" i="5" s="1"/>
  <c r="AA32" i="5"/>
  <c r="Z32" i="5"/>
  <c r="Y32" i="5"/>
  <c r="Q32" i="5"/>
  <c r="R32" i="5" s="1"/>
  <c r="S32" i="5" s="1"/>
  <c r="AA31" i="5"/>
  <c r="Z31" i="5"/>
  <c r="Y31" i="5"/>
  <c r="Q31" i="5"/>
  <c r="R31" i="5" s="1"/>
  <c r="S31" i="5" s="1"/>
  <c r="E30" i="5"/>
  <c r="AA17" i="5"/>
  <c r="Z17" i="5"/>
  <c r="Y17" i="5"/>
  <c r="Q17" i="5"/>
  <c r="R17" i="5" s="1"/>
  <c r="S17" i="5" s="1"/>
  <c r="AA16" i="5"/>
  <c r="Z16" i="5"/>
  <c r="Y16" i="5"/>
  <c r="Q16" i="5"/>
  <c r="R16" i="5" s="1"/>
  <c r="S16" i="5" s="1"/>
  <c r="AA15" i="5"/>
  <c r="Z15" i="5"/>
  <c r="Y15" i="5"/>
  <c r="Q15" i="5"/>
  <c r="R15" i="5" s="1"/>
  <c r="S15" i="5" s="1"/>
  <c r="AA14" i="5"/>
  <c r="Z14" i="5"/>
  <c r="Y14" i="5"/>
  <c r="Q14" i="5"/>
  <c r="R14" i="5" s="1"/>
  <c r="S14" i="5" s="1"/>
  <c r="D14" i="5"/>
  <c r="C15" i="5" s="1"/>
  <c r="D15" i="5" s="1"/>
  <c r="C16" i="5" s="1"/>
  <c r="D16" i="5" s="1"/>
  <c r="C17" i="5" s="1"/>
  <c r="D17" i="5" s="1"/>
  <c r="C19" i="5" s="1"/>
  <c r="D19" i="5" s="1"/>
  <c r="C20" i="5" s="1"/>
  <c r="D20" i="5" s="1"/>
  <c r="C21" i="5" s="1"/>
  <c r="D21" i="5" s="1"/>
  <c r="C22" i="5" s="1"/>
  <c r="D22" i="5" s="1"/>
  <c r="E40" i="4"/>
  <c r="E34" i="4"/>
  <c r="AA33" i="4"/>
  <c r="Z33" i="4"/>
  <c r="Y33" i="4"/>
  <c r="Q33" i="4"/>
  <c r="S33" i="4" s="1"/>
  <c r="E27" i="4"/>
  <c r="E21" i="4"/>
  <c r="E41" i="4" s="1"/>
  <c r="AA20" i="4"/>
  <c r="Z20" i="4"/>
  <c r="Y20" i="4"/>
  <c r="Q20" i="4"/>
  <c r="S20" i="4" s="1"/>
  <c r="E40" i="3"/>
  <c r="E34" i="3"/>
  <c r="AA33" i="3"/>
  <c r="Z33" i="3"/>
  <c r="Y33" i="3"/>
  <c r="Q33" i="3"/>
  <c r="S33" i="3" s="1"/>
  <c r="E21" i="3"/>
  <c r="E41" i="3" s="1"/>
  <c r="AA20" i="3"/>
  <c r="Z20" i="3"/>
  <c r="Y20" i="3"/>
  <c r="Q20" i="3"/>
  <c r="S20" i="3" s="1"/>
  <c r="E27" i="3"/>
  <c r="E38" i="2"/>
  <c r="E32" i="2"/>
  <c r="E25" i="2"/>
  <c r="E20" i="2"/>
  <c r="D27" i="2"/>
  <c r="C28" i="2" s="1"/>
  <c r="D28" i="2" s="1"/>
  <c r="C29" i="2" s="1"/>
  <c r="D29" i="2" s="1"/>
  <c r="C30" i="2" s="1"/>
  <c r="D30" i="2" s="1"/>
  <c r="C31" i="2" s="1"/>
  <c r="D31" i="2" s="1"/>
  <c r="D21" i="2" s="1"/>
  <c r="C22" i="2" s="1"/>
  <c r="D22" i="2" s="1"/>
  <c r="C23" i="2" s="1"/>
  <c r="D23" i="2" s="1"/>
  <c r="C24" i="2" s="1"/>
  <c r="D24" i="2" s="1"/>
  <c r="Q27" i="2"/>
  <c r="R27" i="2" s="1"/>
  <c r="S27" i="2" s="1"/>
  <c r="Y27" i="2"/>
  <c r="Z27" i="2"/>
  <c r="AA27" i="2"/>
  <c r="Q28" i="2"/>
  <c r="R28" i="2" s="1"/>
  <c r="S28" i="2" s="1"/>
  <c r="Y28" i="2"/>
  <c r="Z28" i="2"/>
  <c r="AA28" i="2"/>
  <c r="Q29" i="2"/>
  <c r="R29" i="2" s="1"/>
  <c r="S29" i="2" s="1"/>
  <c r="Y29" i="2"/>
  <c r="Z29" i="2"/>
  <c r="AA29" i="2"/>
  <c r="Q30" i="2"/>
  <c r="R30" i="2" s="1"/>
  <c r="S30" i="2" s="1"/>
  <c r="Y30" i="2"/>
  <c r="Z30" i="2"/>
  <c r="AA30" i="2"/>
  <c r="AA24" i="2"/>
  <c r="Z24" i="2"/>
  <c r="Y24" i="2"/>
  <c r="Q24" i="2"/>
  <c r="R24" i="2" s="1"/>
  <c r="S24" i="2" s="1"/>
  <c r="AA23" i="2"/>
  <c r="Z23" i="2"/>
  <c r="Y23" i="2"/>
  <c r="Q23" i="2"/>
  <c r="R23" i="2" s="1"/>
  <c r="S23" i="2" s="1"/>
  <c r="AA22" i="2"/>
  <c r="Z22" i="2"/>
  <c r="Y22" i="2"/>
  <c r="Q22" i="2"/>
  <c r="R22" i="2" s="1"/>
  <c r="S22" i="2" s="1"/>
  <c r="AA21" i="2"/>
  <c r="Z21" i="2"/>
  <c r="Y21" i="2"/>
  <c r="Q21" i="2"/>
  <c r="R21" i="2" s="1"/>
  <c r="S21" i="2" s="1"/>
  <c r="AA31" i="2"/>
  <c r="Z31" i="2"/>
  <c r="Y31" i="2"/>
  <c r="S31" i="2"/>
  <c r="Q31" i="2"/>
  <c r="S23" i="5" l="1"/>
  <c r="AA36" i="6"/>
  <c r="Y24" i="6"/>
  <c r="Y31" i="6"/>
  <c r="AA31" i="6"/>
  <c r="S36" i="5"/>
  <c r="Z23" i="5"/>
  <c r="Y30" i="5"/>
  <c r="S30" i="5"/>
  <c r="AA19" i="6"/>
  <c r="Z36" i="6"/>
  <c r="Y19" i="6"/>
  <c r="Y37" i="6" s="1"/>
  <c r="D10" i="6"/>
  <c r="E19" i="7"/>
  <c r="Z19" i="6"/>
  <c r="AA24" i="6"/>
  <c r="AA37" i="6" s="1"/>
  <c r="Z31" i="6"/>
  <c r="S18" i="5"/>
  <c r="AA23" i="5"/>
  <c r="Z30" i="5"/>
  <c r="AA30" i="5"/>
  <c r="Y18" i="5"/>
  <c r="Z18" i="5"/>
  <c r="AA18" i="5"/>
  <c r="C18" i="6"/>
  <c r="D18" i="6" s="1"/>
  <c r="C20" i="6"/>
  <c r="D20" i="6" s="1"/>
  <c r="C21" i="6" s="1"/>
  <c r="D21" i="6" s="1"/>
  <c r="C22" i="6" s="1"/>
  <c r="D22" i="6" s="1"/>
  <c r="C23" i="6" s="1"/>
  <c r="D23" i="6" s="1"/>
  <c r="S24" i="6"/>
  <c r="S36" i="6"/>
  <c r="S19" i="6"/>
  <c r="S31" i="6"/>
  <c r="E37" i="5"/>
  <c r="Y36" i="5"/>
  <c r="AA36" i="5"/>
  <c r="Z36" i="5"/>
  <c r="S25" i="2"/>
  <c r="Y25" i="2"/>
  <c r="Z32" i="2"/>
  <c r="Y32" i="2"/>
  <c r="S32" i="2"/>
  <c r="AA32" i="2"/>
  <c r="E39" i="2"/>
  <c r="Z25" i="2"/>
  <c r="AA25" i="2"/>
  <c r="AA39" i="4"/>
  <c r="Z39" i="4"/>
  <c r="Y39" i="4"/>
  <c r="S39" i="4"/>
  <c r="Q39" i="4"/>
  <c r="AA38" i="4"/>
  <c r="Z38" i="4"/>
  <c r="Y38" i="4"/>
  <c r="Q38" i="4"/>
  <c r="R38" i="4" s="1"/>
  <c r="S38" i="4" s="1"/>
  <c r="AA37" i="4"/>
  <c r="Z37" i="4"/>
  <c r="Y37" i="4"/>
  <c r="Q37" i="4"/>
  <c r="R37" i="4" s="1"/>
  <c r="S37" i="4" s="1"/>
  <c r="AA36" i="4"/>
  <c r="Z36" i="4"/>
  <c r="Y36" i="4"/>
  <c r="Q36" i="4"/>
  <c r="R36" i="4" s="1"/>
  <c r="S36" i="4" s="1"/>
  <c r="AA35" i="4"/>
  <c r="Z35" i="4"/>
  <c r="Y35" i="4"/>
  <c r="Y40" i="4" s="1"/>
  <c r="Q35" i="4"/>
  <c r="R35" i="4" s="1"/>
  <c r="S35" i="4" s="1"/>
  <c r="AA32" i="4"/>
  <c r="Z32" i="4"/>
  <c r="Y32" i="4"/>
  <c r="Q32" i="4"/>
  <c r="R32" i="4" s="1"/>
  <c r="S32" i="4" s="1"/>
  <c r="AA31" i="4"/>
  <c r="Z31" i="4"/>
  <c r="Y31" i="4"/>
  <c r="Q31" i="4"/>
  <c r="R31" i="4" s="1"/>
  <c r="S31" i="4" s="1"/>
  <c r="AA30" i="4"/>
  <c r="Z30" i="4"/>
  <c r="Y30" i="4"/>
  <c r="Q30" i="4"/>
  <c r="R30" i="4" s="1"/>
  <c r="S30" i="4" s="1"/>
  <c r="AA29" i="4"/>
  <c r="Z29" i="4"/>
  <c r="Z34" i="4" s="1"/>
  <c r="Y29" i="4"/>
  <c r="Y34" i="4" s="1"/>
  <c r="Q29" i="4"/>
  <c r="R29" i="4" s="1"/>
  <c r="S29" i="4" s="1"/>
  <c r="S34" i="4" s="1"/>
  <c r="AA26" i="4"/>
  <c r="Z26" i="4"/>
  <c r="Y26" i="4"/>
  <c r="S26" i="4"/>
  <c r="Q26" i="4"/>
  <c r="AA25" i="4"/>
  <c r="Z25" i="4"/>
  <c r="Y25" i="4"/>
  <c r="Q25" i="4"/>
  <c r="R25" i="4" s="1"/>
  <c r="S25" i="4" s="1"/>
  <c r="AA24" i="4"/>
  <c r="Z24" i="4"/>
  <c r="Y24" i="4"/>
  <c r="Q24" i="4"/>
  <c r="R24" i="4" s="1"/>
  <c r="S24" i="4" s="1"/>
  <c r="AA23" i="4"/>
  <c r="Z23" i="4"/>
  <c r="Y23" i="4"/>
  <c r="Q23" i="4"/>
  <c r="R23" i="4" s="1"/>
  <c r="S23" i="4" s="1"/>
  <c r="AA22" i="4"/>
  <c r="Z22" i="4"/>
  <c r="Y22" i="4"/>
  <c r="Y27" i="4" s="1"/>
  <c r="Q22" i="4"/>
  <c r="R22" i="4" s="1"/>
  <c r="S22" i="4" s="1"/>
  <c r="AA19" i="4"/>
  <c r="Z19" i="4"/>
  <c r="Y19" i="4"/>
  <c r="Q19" i="4"/>
  <c r="R19" i="4" s="1"/>
  <c r="S19" i="4" s="1"/>
  <c r="AA18" i="4"/>
  <c r="Z18" i="4"/>
  <c r="Y18" i="4"/>
  <c r="Q18" i="4"/>
  <c r="R18" i="4" s="1"/>
  <c r="S18" i="4" s="1"/>
  <c r="AA17" i="4"/>
  <c r="Z17" i="4"/>
  <c r="Y17" i="4"/>
  <c r="Q17" i="4"/>
  <c r="R17" i="4" s="1"/>
  <c r="S17" i="4" s="1"/>
  <c r="AA16" i="4"/>
  <c r="Z16" i="4"/>
  <c r="Y16" i="4"/>
  <c r="Y21" i="4" s="1"/>
  <c r="Q16" i="4"/>
  <c r="R16" i="4" s="1"/>
  <c r="S16" i="4" s="1"/>
  <c r="D16" i="4"/>
  <c r="C17" i="4" s="1"/>
  <c r="D17" i="4" s="1"/>
  <c r="C18" i="4" s="1"/>
  <c r="D18" i="4" s="1"/>
  <c r="C19" i="4" s="1"/>
  <c r="D19" i="4" s="1"/>
  <c r="D12" i="4"/>
  <c r="D12" i="3"/>
  <c r="AA39" i="3"/>
  <c r="Z39" i="3"/>
  <c r="Y39" i="3"/>
  <c r="S39" i="3"/>
  <c r="Q39" i="3"/>
  <c r="AA38" i="3"/>
  <c r="Z38" i="3"/>
  <c r="Y38" i="3"/>
  <c r="Q38" i="3"/>
  <c r="R38" i="3" s="1"/>
  <c r="S38" i="3" s="1"/>
  <c r="AA37" i="3"/>
  <c r="Z37" i="3"/>
  <c r="Y37" i="3"/>
  <c r="Q37" i="3"/>
  <c r="R37" i="3" s="1"/>
  <c r="S37" i="3" s="1"/>
  <c r="AA36" i="3"/>
  <c r="Z36" i="3"/>
  <c r="Y36" i="3"/>
  <c r="Q36" i="3"/>
  <c r="R36" i="3" s="1"/>
  <c r="S36" i="3" s="1"/>
  <c r="AA35" i="3"/>
  <c r="Z35" i="3"/>
  <c r="Y35" i="3"/>
  <c r="Q35" i="3"/>
  <c r="R35" i="3" s="1"/>
  <c r="S35" i="3" s="1"/>
  <c r="AA32" i="3"/>
  <c r="Z32" i="3"/>
  <c r="Y32" i="3"/>
  <c r="Q32" i="3"/>
  <c r="R32" i="3" s="1"/>
  <c r="S32" i="3" s="1"/>
  <c r="AA31" i="3"/>
  <c r="Z31" i="3"/>
  <c r="Y31" i="3"/>
  <c r="Q31" i="3"/>
  <c r="R31" i="3" s="1"/>
  <c r="S31" i="3" s="1"/>
  <c r="AA30" i="3"/>
  <c r="Z30" i="3"/>
  <c r="Y30" i="3"/>
  <c r="Q30" i="3"/>
  <c r="R30" i="3" s="1"/>
  <c r="S30" i="3" s="1"/>
  <c r="AA29" i="3"/>
  <c r="Z29" i="3"/>
  <c r="Z34" i="3" s="1"/>
  <c r="Y29" i="3"/>
  <c r="Q29" i="3"/>
  <c r="R29" i="3" s="1"/>
  <c r="S29" i="3" s="1"/>
  <c r="S34" i="3" s="1"/>
  <c r="AA26" i="3"/>
  <c r="Z26" i="3"/>
  <c r="Y26" i="3"/>
  <c r="S26" i="3"/>
  <c r="Q26" i="3"/>
  <c r="AA25" i="3"/>
  <c r="Z25" i="3"/>
  <c r="Y25" i="3"/>
  <c r="Q25" i="3"/>
  <c r="R25" i="3" s="1"/>
  <c r="S25" i="3" s="1"/>
  <c r="AA24" i="3"/>
  <c r="Z24" i="3"/>
  <c r="Y24" i="3"/>
  <c r="Q24" i="3"/>
  <c r="R24" i="3" s="1"/>
  <c r="S24" i="3" s="1"/>
  <c r="AA23" i="3"/>
  <c r="Z23" i="3"/>
  <c r="Y23" i="3"/>
  <c r="Q23" i="3"/>
  <c r="R23" i="3" s="1"/>
  <c r="S23" i="3" s="1"/>
  <c r="AA22" i="3"/>
  <c r="Z22" i="3"/>
  <c r="Y22" i="3"/>
  <c r="Q22" i="3"/>
  <c r="R22" i="3" s="1"/>
  <c r="S22" i="3" s="1"/>
  <c r="AA19" i="3"/>
  <c r="Z19" i="3"/>
  <c r="Y19" i="3"/>
  <c r="Q19" i="3"/>
  <c r="R19" i="3" s="1"/>
  <c r="S19" i="3" s="1"/>
  <c r="AA18" i="3"/>
  <c r="Z18" i="3"/>
  <c r="Y18" i="3"/>
  <c r="Q18" i="3"/>
  <c r="R18" i="3" s="1"/>
  <c r="S18" i="3" s="1"/>
  <c r="AA17" i="3"/>
  <c r="Z17" i="3"/>
  <c r="Y17" i="3"/>
  <c r="Q17" i="3"/>
  <c r="R17" i="3" s="1"/>
  <c r="S17" i="3" s="1"/>
  <c r="AA16" i="3"/>
  <c r="Z16" i="3"/>
  <c r="Z21" i="3" s="1"/>
  <c r="Y16" i="3"/>
  <c r="Q16" i="3"/>
  <c r="R16" i="3" s="1"/>
  <c r="S16" i="3" s="1"/>
  <c r="D16" i="3"/>
  <c r="C17" i="3" s="1"/>
  <c r="D17" i="3" s="1"/>
  <c r="C18" i="3" s="1"/>
  <c r="D18" i="3" s="1"/>
  <c r="C19" i="3" s="1"/>
  <c r="D19" i="3" s="1"/>
  <c r="S37" i="2"/>
  <c r="AA37" i="2"/>
  <c r="Z37" i="2"/>
  <c r="Y37" i="2"/>
  <c r="Q37" i="2"/>
  <c r="AA36" i="2"/>
  <c r="Z36" i="2"/>
  <c r="Y36" i="2"/>
  <c r="Q36" i="2"/>
  <c r="R36" i="2" s="1"/>
  <c r="S36" i="2" s="1"/>
  <c r="AA35" i="2"/>
  <c r="Z35" i="2"/>
  <c r="Y35" i="2"/>
  <c r="Q35" i="2"/>
  <c r="R35" i="2" s="1"/>
  <c r="S35" i="2" s="1"/>
  <c r="AA34" i="2"/>
  <c r="Z34" i="2"/>
  <c r="Y34" i="2"/>
  <c r="Q34" i="2"/>
  <c r="R34" i="2" s="1"/>
  <c r="S34" i="2" s="1"/>
  <c r="AA33" i="2"/>
  <c r="Z33" i="2"/>
  <c r="Y33" i="2"/>
  <c r="Q33" i="2"/>
  <c r="R33" i="2" s="1"/>
  <c r="S33" i="2" s="1"/>
  <c r="Q17" i="2"/>
  <c r="R17" i="2" s="1"/>
  <c r="S17" i="2" s="1"/>
  <c r="Q16" i="2"/>
  <c r="R16" i="2" s="1"/>
  <c r="S16" i="2" s="1"/>
  <c r="AA19" i="2"/>
  <c r="Z19" i="2"/>
  <c r="Y19" i="2"/>
  <c r="Q19" i="2"/>
  <c r="R19" i="2" s="1"/>
  <c r="S19" i="2" s="1"/>
  <c r="AA18" i="2"/>
  <c r="Z18" i="2"/>
  <c r="Y18" i="2"/>
  <c r="Q18" i="2"/>
  <c r="R18" i="2" s="1"/>
  <c r="S18" i="2" s="1"/>
  <c r="AA17" i="2"/>
  <c r="Z17" i="2"/>
  <c r="Y17" i="2"/>
  <c r="AA16" i="2"/>
  <c r="S40" i="4" l="1"/>
  <c r="S21" i="4"/>
  <c r="S41" i="4" s="1"/>
  <c r="Z40" i="4"/>
  <c r="Y34" i="3"/>
  <c r="S27" i="4"/>
  <c r="AA34" i="4"/>
  <c r="AA40" i="4"/>
  <c r="Z21" i="4"/>
  <c r="Y41" i="4"/>
  <c r="S21" i="3"/>
  <c r="AA34" i="3"/>
  <c r="Z27" i="4"/>
  <c r="Y21" i="3"/>
  <c r="Y27" i="3"/>
  <c r="D11" i="6"/>
  <c r="H19" i="7"/>
  <c r="Z37" i="6"/>
  <c r="G19" i="7"/>
  <c r="D10" i="5"/>
  <c r="E18" i="7"/>
  <c r="E20" i="7" s="1"/>
  <c r="Z37" i="5"/>
  <c r="S37" i="6"/>
  <c r="S37" i="5"/>
  <c r="AA37" i="5"/>
  <c r="Y37" i="5"/>
  <c r="AA21" i="4"/>
  <c r="AA41" i="4" s="1"/>
  <c r="D13" i="4" s="1"/>
  <c r="D22" i="4"/>
  <c r="C23" i="4" s="1"/>
  <c r="D23" i="4" s="1"/>
  <c r="C24" i="4" s="1"/>
  <c r="D24" i="4" s="1"/>
  <c r="C25" i="4" s="1"/>
  <c r="D25" i="4" s="1"/>
  <c r="C26" i="4" s="1"/>
  <c r="D26" i="4" s="1"/>
  <c r="D29" i="4" s="1"/>
  <c r="C30" i="4" s="1"/>
  <c r="D30" i="4" s="1"/>
  <c r="C31" i="4" s="1"/>
  <c r="D31" i="4" s="1"/>
  <c r="C32" i="4" s="1"/>
  <c r="D32" i="4" s="1"/>
  <c r="C20" i="4"/>
  <c r="D20" i="4" s="1"/>
  <c r="AA27" i="4"/>
  <c r="AA40" i="3"/>
  <c r="AA21" i="3"/>
  <c r="AA41" i="3" s="1"/>
  <c r="D13" i="3" s="1"/>
  <c r="AA27" i="3"/>
  <c r="D22" i="3"/>
  <c r="C23" i="3" s="1"/>
  <c r="D23" i="3" s="1"/>
  <c r="C24" i="3" s="1"/>
  <c r="D24" i="3" s="1"/>
  <c r="C25" i="3" s="1"/>
  <c r="D25" i="3" s="1"/>
  <c r="C26" i="3" s="1"/>
  <c r="D26" i="3" s="1"/>
  <c r="D29" i="3" s="1"/>
  <c r="C30" i="3" s="1"/>
  <c r="D30" i="3" s="1"/>
  <c r="C31" i="3" s="1"/>
  <c r="D31" i="3" s="1"/>
  <c r="C32" i="3" s="1"/>
  <c r="D32" i="3" s="1"/>
  <c r="C20" i="3"/>
  <c r="D20" i="3" s="1"/>
  <c r="S40" i="3"/>
  <c r="Z40" i="3"/>
  <c r="Z27" i="3"/>
  <c r="Z41" i="3" s="1"/>
  <c r="S27" i="3"/>
  <c r="Y40" i="3"/>
  <c r="AA38" i="2"/>
  <c r="Z38" i="2"/>
  <c r="S38" i="2"/>
  <c r="Y38" i="2"/>
  <c r="S20" i="2"/>
  <c r="AA20" i="2"/>
  <c r="AA39" i="2" s="1"/>
  <c r="D10" i="4"/>
  <c r="D11" i="4" s="1"/>
  <c r="Z16" i="2"/>
  <c r="Z20" i="2" s="1"/>
  <c r="Y16" i="2"/>
  <c r="Y20" i="2" s="1"/>
  <c r="D16" i="2"/>
  <c r="C17" i="2" s="1"/>
  <c r="D17" i="2" s="1"/>
  <c r="C18" i="2" s="1"/>
  <c r="D18" i="2" s="1"/>
  <c r="C19" i="2" s="1"/>
  <c r="D19" i="2" s="1"/>
  <c r="Y39" i="2" l="1"/>
  <c r="S39" i="2"/>
  <c r="D10" i="2" s="1"/>
  <c r="Y41" i="3"/>
  <c r="C35" i="4"/>
  <c r="D35" i="4" s="1"/>
  <c r="C36" i="4" s="1"/>
  <c r="D36" i="4" s="1"/>
  <c r="C37" i="4" s="1"/>
  <c r="D37" i="4" s="1"/>
  <c r="C38" i="4" s="1"/>
  <c r="D38" i="4" s="1"/>
  <c r="C39" i="4" s="1"/>
  <c r="D39" i="4" s="1"/>
  <c r="C33" i="4"/>
  <c r="D33" i="4" s="1"/>
  <c r="S41" i="3"/>
  <c r="D10" i="3" s="1"/>
  <c r="D11" i="3" s="1"/>
  <c r="D35" i="3"/>
  <c r="C36" i="3" s="1"/>
  <c r="D36" i="3" s="1"/>
  <c r="C37" i="3" s="1"/>
  <c r="D37" i="3" s="1"/>
  <c r="C38" i="3" s="1"/>
  <c r="D38" i="3" s="1"/>
  <c r="C39" i="3" s="1"/>
  <c r="D39" i="3" s="1"/>
  <c r="C33" i="3"/>
  <c r="D33" i="3" s="1"/>
  <c r="Z39" i="2"/>
  <c r="Z41" i="4"/>
  <c r="D8" i="6"/>
  <c r="D19" i="7"/>
  <c r="F19" i="7"/>
  <c r="D8" i="5"/>
  <c r="D18" i="7"/>
  <c r="G18" i="7"/>
  <c r="G20" i="7" s="1"/>
  <c r="D11" i="5"/>
  <c r="H18" i="7"/>
  <c r="H20" i="7" s="1"/>
  <c r="F18" i="7"/>
  <c r="D13" i="2"/>
  <c r="D12" i="2"/>
  <c r="F20" i="7" l="1"/>
  <c r="D20" i="7"/>
  <c r="D11" i="2"/>
  <c r="D33" i="2" l="1"/>
  <c r="C34" i="2" s="1"/>
  <c r="D34" i="2" s="1"/>
  <c r="C35" i="2" s="1"/>
  <c r="D35" i="2" s="1"/>
  <c r="C36" i="2" s="1"/>
  <c r="D36" i="2" s="1"/>
  <c r="C37" i="2" s="1"/>
  <c r="D37" i="2" s="1"/>
</calcChain>
</file>

<file path=xl/sharedStrings.xml><?xml version="1.0" encoding="utf-8"?>
<sst xmlns="http://schemas.openxmlformats.org/spreadsheetml/2006/main" count="550" uniqueCount="95">
  <si>
    <t xml:space="preserve">SHARON K DESIGN </t>
  </si>
  <si>
    <t>1724 5TH AVENUE, UNIT-01</t>
  </si>
  <si>
    <t>BAYSHORE, NY11706</t>
  </si>
  <si>
    <t>EUROZONE FASHION LTD.</t>
  </si>
  <si>
    <t>PLOT: KA-189/3, JAMAJROAD, JOAR SHAHARA, BADDA, DHAKA-1229, BANGLADESH.</t>
  </si>
  <si>
    <t>PACKING LIST</t>
  </si>
  <si>
    <t>DATE</t>
  </si>
  <si>
    <t xml:space="preserve">: </t>
  </si>
  <si>
    <t>05.06.2023</t>
  </si>
  <si>
    <t>BUYER</t>
  </si>
  <si>
    <t>STYLE NO</t>
  </si>
  <si>
    <t>PO NO</t>
  </si>
  <si>
    <t>ORDER QTY</t>
  </si>
  <si>
    <t>ITEM</t>
  </si>
  <si>
    <t>:</t>
  </si>
  <si>
    <t>SHIPMENT QTY</t>
  </si>
  <si>
    <t>EXCESS/ SHORT QTY</t>
  </si>
  <si>
    <t>TOTAL CTN</t>
  </si>
  <si>
    <t>TOTAL CBM</t>
  </si>
  <si>
    <t>PO NO.</t>
  </si>
  <si>
    <t>STYLE NO.</t>
  </si>
  <si>
    <t>CTNS NO.</t>
  </si>
  <si>
    <t>CTNS</t>
  </si>
  <si>
    <t>COLOR</t>
  </si>
  <si>
    <t>32/32</t>
  </si>
  <si>
    <t>34/32</t>
  </si>
  <si>
    <t>34/34</t>
  </si>
  <si>
    <t>36/32</t>
  </si>
  <si>
    <t>36/34</t>
  </si>
  <si>
    <t>38/32</t>
  </si>
  <si>
    <t>38/34</t>
  </si>
  <si>
    <t>40/32</t>
  </si>
  <si>
    <t>40/34</t>
  </si>
  <si>
    <t>42/34</t>
  </si>
  <si>
    <t>PCS PER BLISTER</t>
  </si>
  <si>
    <t>Pcs per Carton</t>
  </si>
  <si>
    <t>TTL QTY</t>
  </si>
  <si>
    <t>N.W. (KGS)</t>
  </si>
  <si>
    <t>G.W. (KGS)</t>
  </si>
  <si>
    <t>MEAS. (CM)</t>
  </si>
  <si>
    <t>TTL N.W.</t>
  </si>
  <si>
    <t>TTL G.W.</t>
  </si>
  <si>
    <t>TTL CBM</t>
  </si>
  <si>
    <t>BLACK</t>
  </si>
  <si>
    <t>30/30</t>
  </si>
  <si>
    <t>32/30</t>
  </si>
  <si>
    <t>34/30</t>
  </si>
  <si>
    <t>36/30</t>
  </si>
  <si>
    <t>38/30</t>
  </si>
  <si>
    <t>Grand Total</t>
  </si>
  <si>
    <t>MEAS. (INCH)</t>
  </si>
  <si>
    <t>DARK BLAST</t>
  </si>
  <si>
    <t>VINTAGE BLAST</t>
  </si>
  <si>
    <t>MEDIUM BLAST</t>
  </si>
  <si>
    <t>FIVE POCKET JEANS</t>
  </si>
  <si>
    <t>US8460/11025</t>
  </si>
  <si>
    <t>SHARON K DESIGN</t>
  </si>
  <si>
    <t>SUB TOTAL</t>
  </si>
  <si>
    <t>DBN8462/11026</t>
  </si>
  <si>
    <t>US8460/11027</t>
  </si>
  <si>
    <t>US8460, US8461</t>
  </si>
  <si>
    <t xml:space="preserve">US8460/11025   </t>
  </si>
  <si>
    <t>US8460MP</t>
  </si>
  <si>
    <t>US8460CP</t>
  </si>
  <si>
    <t>US8461MP</t>
  </si>
  <si>
    <t>US8461CP</t>
  </si>
  <si>
    <t>DBN8462, DBN8463</t>
  </si>
  <si>
    <t>DBN8462MP</t>
  </si>
  <si>
    <t>DBN8463MP</t>
  </si>
  <si>
    <t>DBN8462CP</t>
  </si>
  <si>
    <t>DBN8463CP</t>
  </si>
  <si>
    <t>13.09.2023</t>
  </si>
  <si>
    <t>PACKING &amp; WEIGHT LIST</t>
  </si>
  <si>
    <t>APPLICANT :</t>
  </si>
  <si>
    <t xml:space="preserve">NO. &amp; DATE OF INVOICE : </t>
  </si>
  <si>
    <t>TEDDY SPA</t>
  </si>
  <si>
    <t xml:space="preserve">VIA CORIANO 58 </t>
  </si>
  <si>
    <t>47924 RIMINI (RN)</t>
  </si>
  <si>
    <t>NO. &amp; DATE OF EXPORT L/C. :</t>
  </si>
  <si>
    <t>ITALY.</t>
  </si>
  <si>
    <t>NOTIFY PARTY :</t>
  </si>
  <si>
    <t>STYLE NR</t>
  </si>
  <si>
    <t>PCS QTY</t>
  </si>
  <si>
    <t>TTL CTN QTY</t>
  </si>
  <si>
    <t>TTL G. WT IN KG</t>
  </si>
  <si>
    <t>TTL N. WT. IN KG</t>
  </si>
  <si>
    <t>CBM</t>
  </si>
  <si>
    <t>TOTAL :</t>
  </si>
  <si>
    <t>INVOICE NO. : EFL/04-03/2023</t>
  </si>
  <si>
    <t>DATE:  13.09.2023</t>
  </si>
  <si>
    <t>S/C NO. :  EURO/ODS/02/2023</t>
  </si>
  <si>
    <t>DATE: 28.03.2023</t>
  </si>
  <si>
    <t xml:space="preserve">NOTE:
1) EACH LABEL 25200 PCS  TOTAL 50400 PCS IN NY PORT
2) IN BD FACTORY HAS ANOTHER 6 CONTAINER QTY 151200 PCS </t>
  </si>
  <si>
    <t>FABRIC</t>
  </si>
  <si>
    <t>11.25 OZ DENIM (70% cotton 28% polyester 2% spandex)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</si>
</sst>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_ ;_ @_ "/>
    <numFmt numFmtId="165" formatCode="_-* #,##0\ _P_t_s_-;\-* #,##0\ _P_t_s_-;_-* &quot;-&quot;\ _P_t_s_-;_-@_-"/>
    <numFmt numFmtId="166" formatCode="0.000"/>
    <numFmt numFmtId="167" formatCode="_(* #,##0_);_(* \(#,##0\);_(* &quot;-&quot;??_);_(@_)"/>
    <numFmt numFmtId="168" formatCode="0.0"/>
  </numFmts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宋体"/>
      <charset val="134"/>
    </font>
    <font>
      <sz val="10"/>
      <name val="Helv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7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"/>
    </font>
    <font>
      <b/>
      <sz val="11"/>
      <name val="TIMES NEW"/>
    </font>
    <font>
      <sz val="11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"/>
    </font>
    <font>
      <sz val="14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187">
    <xf numFmtId="0" fontId="0" fillId="0" borderId="0" xfId="0"/>
    <xf numFmtId="0" fontId="0" fillId="0" borderId="0" xfId="0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2" fontId="10" fillId="0" borderId="2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" fontId="6" fillId="0" borderId="1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vertical="center"/>
    </xf>
    <xf numFmtId="0" fontId="21" fillId="0" borderId="34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21" fillId="0" borderId="0" xfId="0" applyNumberFormat="1" applyFont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67" fontId="20" fillId="0" borderId="3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/>
    </xf>
    <xf numFmtId="2" fontId="21" fillId="2" borderId="2" xfId="0" applyNumberFormat="1" applyFont="1" applyFill="1" applyBorder="1" applyAlignment="1">
      <alignment horizontal="center" vertical="center"/>
    </xf>
    <xf numFmtId="2" fontId="21" fillId="2" borderId="11" xfId="0" applyNumberFormat="1" applyFont="1" applyFill="1" applyBorder="1" applyAlignment="1">
      <alignment horizontal="center" vertical="center" shrinkToFit="1"/>
    </xf>
    <xf numFmtId="49" fontId="20" fillId="0" borderId="13" xfId="0" applyNumberFormat="1" applyFont="1" applyBorder="1" applyAlignment="1">
      <alignment horizontal="center" vertical="center" shrinkToFit="1"/>
    </xf>
    <xf numFmtId="1" fontId="20" fillId="2" borderId="13" xfId="0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20" fillId="0" borderId="38" xfId="0" applyNumberFormat="1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6" fillId="2" borderId="24" xfId="0" applyFont="1" applyFill="1" applyBorder="1" applyAlignment="1">
      <alignment vertical="center"/>
    </xf>
    <xf numFmtId="0" fontId="26" fillId="2" borderId="25" xfId="0" applyFont="1" applyFill="1" applyBorder="1" applyAlignment="1">
      <alignment vertical="center"/>
    </xf>
    <xf numFmtId="0" fontId="26" fillId="2" borderId="25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/>
    </xf>
    <xf numFmtId="2" fontId="26" fillId="2" borderId="2" xfId="0" applyNumberFormat="1" applyFont="1" applyFill="1" applyBorder="1" applyAlignment="1">
      <alignment horizontal="left" vertical="center"/>
    </xf>
    <xf numFmtId="0" fontId="26" fillId="2" borderId="10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7" fillId="2" borderId="1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166" fontId="27" fillId="2" borderId="2" xfId="0" applyNumberFormat="1" applyFont="1" applyFill="1" applyBorder="1" applyAlignment="1">
      <alignment horizontal="center" vertical="center"/>
    </xf>
    <xf numFmtId="2" fontId="27" fillId="2" borderId="11" xfId="0" applyNumberFormat="1" applyFont="1" applyFill="1" applyBorder="1" applyAlignment="1">
      <alignment horizontal="center" vertical="center"/>
    </xf>
    <xf numFmtId="168" fontId="27" fillId="2" borderId="2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166" fontId="27" fillId="2" borderId="13" xfId="0" applyNumberFormat="1" applyFont="1" applyFill="1" applyBorder="1" applyAlignment="1">
      <alignment horizontal="center" vertical="center"/>
    </xf>
    <xf numFmtId="2" fontId="27" fillId="2" borderId="1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8" fontId="6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 wrapText="1"/>
    </xf>
    <xf numFmtId="1" fontId="6" fillId="3" borderId="31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10" fillId="0" borderId="2" xfId="0" applyNumberFormat="1" applyFont="1" applyBorder="1" applyAlignment="1">
      <alignment horizontal="left" vertical="center"/>
    </xf>
    <xf numFmtId="1" fontId="10" fillId="0" borderId="1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1" fontId="26" fillId="2" borderId="2" xfId="0" applyNumberFormat="1" applyFont="1" applyFill="1" applyBorder="1" applyAlignment="1">
      <alignment horizontal="left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1" fontId="27" fillId="2" borderId="23" xfId="0" applyNumberFormat="1" applyFont="1" applyFill="1" applyBorder="1" applyAlignment="1">
      <alignment horizontal="center" vertical="center" wrapText="1"/>
    </xf>
    <xf numFmtId="1" fontId="27" fillId="2" borderId="31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9" xfId="0" applyNumberFormat="1" applyFont="1" applyFill="1" applyBorder="1" applyAlignment="1">
      <alignment horizontal="center" vertical="center" wrapText="1"/>
    </xf>
    <xf numFmtId="1" fontId="27" fillId="2" borderId="24" xfId="0" applyNumberFormat="1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25" xfId="0" applyFont="1" applyFill="1" applyBorder="1" applyAlignment="1">
      <alignment horizontal="center" vertical="center" wrapText="1"/>
    </xf>
    <xf numFmtId="1" fontId="27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3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1" fontId="6" fillId="2" borderId="3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0" fillId="0" borderId="28" xfId="0" applyNumberFormat="1" applyFont="1" applyBorder="1" applyAlignment="1">
      <alignment horizontal="center" vertical="center" shrinkToFit="1"/>
    </xf>
    <xf numFmtId="49" fontId="20" fillId="0" borderId="13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</cellXfs>
  <cellStyles count="14">
    <cellStyle name="Comma 15 2" xfId="8"/>
    <cellStyle name="Comma 15 2 2" xfId="11"/>
    <cellStyle name="Comma 17 2" xfId="7"/>
    <cellStyle name="Comma 17 2 2" xfId="12"/>
    <cellStyle name="Comma 2 2" xfId="3"/>
    <cellStyle name="Hyperlink_Xl0000030" xfId="5"/>
    <cellStyle name="Normal" xfId="0" builtinId="0"/>
    <cellStyle name="Normal 2" xfId="4"/>
    <cellStyle name="Normal 2 2" xfId="2"/>
    <cellStyle name="Normal 2 2 2" xfId="9"/>
    <cellStyle name="Normal 2 2 2 4" xfId="13"/>
    <cellStyle name="Normal 2 5 2" xfId="6"/>
    <cellStyle name="Normal 2 5 2 2" xfId="10"/>
    <cellStyle name="Normal 4" xfId="1"/>
  </cellStyles>
  <dxfs count="0"/>
  <tableStyles count="0" defaultTableStyle="TableStyleMedium2" defaultPivotStyle="PivotStyleLight16"/>
  <colors>
    <mruColors>
      <color rgb="FFCC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84667</xdr:colOff>
      <xdr:row>1</xdr:row>
      <xdr:rowOff>152400</xdr:rowOff>
    </xdr:from>
    <xdr:to>
      <xdr:col>9</xdr:col>
      <xdr:colOff>101600</xdr:colOff>
      <xdr:row>11</xdr:row>
      <xdr:rowOff>63879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489E3BC-4C6C-2646-A315-68E2A768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5867" y="457200"/>
          <a:ext cx="1219200" cy="194347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108428</xdr:rowOff>
    </xdr:from>
    <xdr:to>
      <xdr:col>14</xdr:col>
      <xdr:colOff>72023</xdr:colOff>
      <xdr:row>11</xdr:row>
      <xdr:rowOff>110678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E56D4A4-1525-8D41-825F-C24AFFA9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0" y="413228"/>
          <a:ext cx="1562156" cy="2034250"/>
        </a:xfrm>
        <a:prstGeom prst="rect">
          <a:avLst/>
        </a:prstGeom>
      </xdr:spPr>
    </xdr:pic>
    <xdr:clientData/>
  </xdr:twoCellAnchor>
  <xdr:twoCellAnchor editAs="oneCell">
    <xdr:from>
      <xdr:col>14</xdr:col>
      <xdr:colOff>214710</xdr:colOff>
      <xdr:row>1</xdr:row>
      <xdr:rowOff>84666</xdr:rowOff>
    </xdr:from>
    <xdr:to>
      <xdr:col>17</xdr:col>
      <xdr:colOff>410687</xdr:colOff>
      <xdr:row>11</xdr:row>
      <xdr:rowOff>81122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7E13416-7FB8-C84F-83E5-4B353947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70843" y="389466"/>
          <a:ext cx="1533711" cy="2028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39"/>
  <sheetViews>
    <sheetView view="pageBreakPreview" topLeftCell="C19" zoomScaleNormal="100" zoomScaleSheetLayoutView="100" workbookViewId="0">
      <selection activeCell="D7" sqref="D7:F7"/>
    </sheetView>
  </sheetViews>
  <sheetFormatPr defaultColWidth="9.140625" defaultRowHeight="15"/>
  <cols>
    <col min="1" max="1" width="19.140625" style="1" customWidth="1"/>
    <col min="2" max="2" width="12.42578125" style="1" customWidth="1"/>
    <col min="3" max="3" width="8" style="1" customWidth="1"/>
    <col min="4" max="4" width="8.42578125" style="1" customWidth="1"/>
    <col min="5" max="5" width="7.42578125" style="1" customWidth="1"/>
    <col min="6" max="6" width="20.42578125" style="1" customWidth="1"/>
    <col min="7" max="7" width="5" style="1" customWidth="1"/>
    <col min="8" max="9" width="5.42578125" style="1" customWidth="1"/>
    <col min="10" max="16" width="4.85546875" style="1" customWidth="1"/>
    <col min="17" max="17" width="7.85546875" style="1" customWidth="1"/>
    <col min="18" max="18" width="7.42578125" style="1" customWidth="1"/>
    <col min="19" max="19" width="10" style="1" customWidth="1"/>
    <col min="20" max="21" width="5.42578125" style="1" customWidth="1"/>
    <col min="22" max="22" width="5.140625" style="1" customWidth="1"/>
    <col min="23" max="23" width="5.42578125" style="1" customWidth="1"/>
    <col min="24" max="24" width="5.140625" style="1" customWidth="1"/>
    <col min="25" max="25" width="9.85546875" style="1" customWidth="1"/>
    <col min="26" max="26" width="13.42578125" style="1" customWidth="1"/>
    <col min="27" max="27" width="15.42578125" style="1" customWidth="1"/>
    <col min="28" max="16384" width="9.140625" style="1"/>
  </cols>
  <sheetData>
    <row r="1" spans="1:27" ht="23.25">
      <c r="A1" s="124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6"/>
    </row>
    <row r="2" spans="1:27" ht="23.25">
      <c r="A2" s="127" t="s">
        <v>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9"/>
    </row>
    <row r="3" spans="1:27" ht="23.25">
      <c r="A3" s="130" t="s">
        <v>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2"/>
    </row>
    <row r="4" spans="1:27" ht="15.75">
      <c r="A4" s="2" t="s">
        <v>6</v>
      </c>
      <c r="B4" s="3"/>
      <c r="C4" s="3" t="s">
        <v>7</v>
      </c>
      <c r="D4" s="3" t="s">
        <v>8</v>
      </c>
      <c r="E4" s="3"/>
      <c r="F4" s="4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4"/>
    </row>
    <row r="5" spans="1:27" ht="15.75">
      <c r="A5" s="5" t="s">
        <v>9</v>
      </c>
      <c r="B5" s="6"/>
      <c r="C5" s="6" t="s">
        <v>7</v>
      </c>
      <c r="D5" s="6" t="s">
        <v>56</v>
      </c>
      <c r="E5" s="6"/>
      <c r="F5" s="7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4"/>
    </row>
    <row r="6" spans="1:27" ht="15.75">
      <c r="A6" s="5" t="s">
        <v>10</v>
      </c>
      <c r="B6" s="6"/>
      <c r="C6" s="6" t="s">
        <v>7</v>
      </c>
      <c r="D6" s="6" t="s">
        <v>60</v>
      </c>
      <c r="E6" s="6"/>
      <c r="F6" s="7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4"/>
    </row>
    <row r="7" spans="1:27" ht="15.75">
      <c r="A7" s="5" t="s">
        <v>11</v>
      </c>
      <c r="B7" s="6"/>
      <c r="C7" s="6" t="s">
        <v>7</v>
      </c>
      <c r="D7" s="135">
        <v>11025</v>
      </c>
      <c r="E7" s="135"/>
      <c r="F7" s="136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4"/>
    </row>
    <row r="8" spans="1:27" ht="15.75">
      <c r="A8" s="5" t="s">
        <v>12</v>
      </c>
      <c r="B8" s="6"/>
      <c r="C8" s="6" t="s">
        <v>7</v>
      </c>
      <c r="D8" s="8">
        <v>25200</v>
      </c>
      <c r="E8" s="6"/>
      <c r="F8" s="7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4"/>
    </row>
    <row r="9" spans="1:27" ht="15.75">
      <c r="A9" s="5" t="s">
        <v>13</v>
      </c>
      <c r="B9" s="6"/>
      <c r="C9" s="6" t="s">
        <v>14</v>
      </c>
      <c r="D9" s="6" t="s">
        <v>54</v>
      </c>
      <c r="E9" s="6"/>
      <c r="F9" s="7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4"/>
    </row>
    <row r="10" spans="1:27" ht="15.75">
      <c r="A10" s="5" t="s">
        <v>15</v>
      </c>
      <c r="B10" s="6"/>
      <c r="C10" s="6" t="s">
        <v>14</v>
      </c>
      <c r="D10" s="8">
        <f>S39</f>
        <v>25200</v>
      </c>
      <c r="E10" s="6"/>
      <c r="F10" s="7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4"/>
    </row>
    <row r="11" spans="1:27" ht="15.75">
      <c r="A11" s="5" t="s">
        <v>16</v>
      </c>
      <c r="B11" s="6"/>
      <c r="C11" s="6" t="s">
        <v>14</v>
      </c>
      <c r="D11" s="8">
        <f>D8-D10</f>
        <v>0</v>
      </c>
      <c r="E11" s="6"/>
      <c r="F11" s="7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4"/>
    </row>
    <row r="12" spans="1:27" ht="15.75">
      <c r="A12" s="5" t="s">
        <v>17</v>
      </c>
      <c r="B12" s="6"/>
      <c r="C12" s="6" t="s">
        <v>14</v>
      </c>
      <c r="D12" s="8">
        <f>E39</f>
        <v>1050</v>
      </c>
      <c r="E12" s="6"/>
      <c r="F12" s="7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4"/>
    </row>
    <row r="13" spans="1:27" ht="15.75">
      <c r="A13" s="5" t="s">
        <v>18</v>
      </c>
      <c r="B13" s="6"/>
      <c r="C13" s="6" t="s">
        <v>14</v>
      </c>
      <c r="D13" s="9">
        <f>AA39</f>
        <v>60.558789289871939</v>
      </c>
      <c r="E13" s="6"/>
      <c r="F13" s="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4"/>
    </row>
    <row r="14" spans="1:27" ht="15.75">
      <c r="A14" s="10"/>
      <c r="B14" s="11"/>
      <c r="C14" s="11"/>
      <c r="D14" s="11"/>
      <c r="E14" s="11"/>
      <c r="F14" s="12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4"/>
    </row>
    <row r="15" spans="1:27" ht="45">
      <c r="A15" s="13" t="s">
        <v>19</v>
      </c>
      <c r="B15" s="14" t="s">
        <v>20</v>
      </c>
      <c r="C15" s="137" t="s">
        <v>21</v>
      </c>
      <c r="D15" s="137"/>
      <c r="E15" s="14" t="s">
        <v>22</v>
      </c>
      <c r="F15" s="14" t="s">
        <v>23</v>
      </c>
      <c r="G15" s="15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6" t="s">
        <v>29</v>
      </c>
      <c r="M15" s="16" t="s">
        <v>30</v>
      </c>
      <c r="N15" s="16" t="s">
        <v>31</v>
      </c>
      <c r="O15" s="16" t="s">
        <v>32</v>
      </c>
      <c r="P15" s="16" t="s">
        <v>33</v>
      </c>
      <c r="Q15" s="14" t="s">
        <v>34</v>
      </c>
      <c r="R15" s="14" t="s">
        <v>35</v>
      </c>
      <c r="S15" s="14" t="s">
        <v>36</v>
      </c>
      <c r="T15" s="22" t="s">
        <v>37</v>
      </c>
      <c r="U15" s="22" t="s">
        <v>38</v>
      </c>
      <c r="V15" s="137" t="s">
        <v>50</v>
      </c>
      <c r="W15" s="137"/>
      <c r="X15" s="137"/>
      <c r="Y15" s="14" t="s">
        <v>40</v>
      </c>
      <c r="Z15" s="14" t="s">
        <v>41</v>
      </c>
      <c r="AA15" s="17" t="s">
        <v>42</v>
      </c>
    </row>
    <row r="16" spans="1:27" ht="20.100000000000001" customHeight="1">
      <c r="A16" s="116" t="s">
        <v>61</v>
      </c>
      <c r="B16" s="119" t="s">
        <v>62</v>
      </c>
      <c r="C16" s="18">
        <v>1</v>
      </c>
      <c r="D16" s="18">
        <f>E16</f>
        <v>50</v>
      </c>
      <c r="E16" s="18">
        <v>50</v>
      </c>
      <c r="F16" s="18" t="s">
        <v>43</v>
      </c>
      <c r="G16" s="18">
        <v>1</v>
      </c>
      <c r="H16" s="18">
        <v>1</v>
      </c>
      <c r="I16" s="18">
        <v>2</v>
      </c>
      <c r="J16" s="18">
        <v>1</v>
      </c>
      <c r="K16" s="18">
        <v>2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f>SUM(G16:P16)</f>
        <v>12</v>
      </c>
      <c r="R16" s="18">
        <f>Q16*2</f>
        <v>24</v>
      </c>
      <c r="S16" s="18">
        <f t="shared" ref="S16:S19" si="0">R16*E16</f>
        <v>1200</v>
      </c>
      <c r="T16" s="18">
        <v>13.2</v>
      </c>
      <c r="U16" s="18">
        <v>14.9</v>
      </c>
      <c r="V16" s="18">
        <v>24</v>
      </c>
      <c r="W16" s="18">
        <v>17</v>
      </c>
      <c r="X16" s="18">
        <v>8.5</v>
      </c>
      <c r="Y16" s="19">
        <f>T16*E16</f>
        <v>660</v>
      </c>
      <c r="Z16" s="19">
        <f>U16*E16</f>
        <v>745</v>
      </c>
      <c r="AA16" s="20">
        <f>24*17*8.5*E16/1718/35</f>
        <v>2.8837518709462828</v>
      </c>
    </row>
    <row r="17" spans="1:27" ht="20.100000000000001" customHeight="1">
      <c r="A17" s="117"/>
      <c r="B17" s="120"/>
      <c r="C17" s="18">
        <f>D16+1</f>
        <v>51</v>
      </c>
      <c r="D17" s="18">
        <f>C17+E17-1</f>
        <v>95</v>
      </c>
      <c r="E17" s="18">
        <v>45</v>
      </c>
      <c r="F17" s="18" t="s">
        <v>51</v>
      </c>
      <c r="G17" s="18">
        <v>1</v>
      </c>
      <c r="H17" s="18">
        <v>1</v>
      </c>
      <c r="I17" s="18">
        <v>2</v>
      </c>
      <c r="J17" s="18">
        <v>1</v>
      </c>
      <c r="K17" s="18">
        <v>2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f>SUM(G17:P17)</f>
        <v>12</v>
      </c>
      <c r="R17" s="18">
        <f t="shared" ref="R17:R19" si="1">Q17*2</f>
        <v>24</v>
      </c>
      <c r="S17" s="18">
        <f t="shared" si="0"/>
        <v>1080</v>
      </c>
      <c r="T17" s="18">
        <v>13</v>
      </c>
      <c r="U17" s="18">
        <v>14.6</v>
      </c>
      <c r="V17" s="18">
        <v>24</v>
      </c>
      <c r="W17" s="18">
        <v>17</v>
      </c>
      <c r="X17" s="18">
        <v>8.5</v>
      </c>
      <c r="Y17" s="19">
        <f t="shared" ref="Y17:Y19" si="2">T17*E17</f>
        <v>585</v>
      </c>
      <c r="Z17" s="19">
        <f t="shared" ref="Z17:Z19" si="3">U17*E17</f>
        <v>657</v>
      </c>
      <c r="AA17" s="20">
        <f t="shared" ref="AA17:AA19" si="4">24*17*8.5*E17/1718/35</f>
        <v>2.5953766838516548</v>
      </c>
    </row>
    <row r="18" spans="1:27" ht="20.100000000000001" customHeight="1">
      <c r="A18" s="117"/>
      <c r="B18" s="120"/>
      <c r="C18" s="18">
        <f t="shared" ref="C18:C19" si="5">D17+1</f>
        <v>96</v>
      </c>
      <c r="D18" s="18">
        <f t="shared" ref="D18:D19" si="6">C18+E18-1</f>
        <v>140</v>
      </c>
      <c r="E18" s="18">
        <v>45</v>
      </c>
      <c r="F18" s="18" t="s">
        <v>52</v>
      </c>
      <c r="G18" s="18">
        <v>1</v>
      </c>
      <c r="H18" s="18">
        <v>1</v>
      </c>
      <c r="I18" s="18">
        <v>2</v>
      </c>
      <c r="J18" s="18">
        <v>1</v>
      </c>
      <c r="K18" s="18">
        <v>2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f t="shared" ref="Q18:Q19" si="7">SUM(G18:P18)</f>
        <v>12</v>
      </c>
      <c r="R18" s="18">
        <f t="shared" si="1"/>
        <v>24</v>
      </c>
      <c r="S18" s="18">
        <f t="shared" si="0"/>
        <v>1080</v>
      </c>
      <c r="T18" s="18">
        <v>12.8</v>
      </c>
      <c r="U18" s="18">
        <v>14.4</v>
      </c>
      <c r="V18" s="18">
        <v>24</v>
      </c>
      <c r="W18" s="18">
        <v>17</v>
      </c>
      <c r="X18" s="18">
        <v>8.5</v>
      </c>
      <c r="Y18" s="19">
        <f t="shared" si="2"/>
        <v>576</v>
      </c>
      <c r="Z18" s="19">
        <f t="shared" si="3"/>
        <v>648</v>
      </c>
      <c r="AA18" s="20">
        <f t="shared" si="4"/>
        <v>2.5953766838516548</v>
      </c>
    </row>
    <row r="19" spans="1:27" ht="20.100000000000001" customHeight="1">
      <c r="A19" s="117"/>
      <c r="B19" s="120"/>
      <c r="C19" s="18">
        <f t="shared" si="5"/>
        <v>141</v>
      </c>
      <c r="D19" s="18">
        <f t="shared" si="6"/>
        <v>152</v>
      </c>
      <c r="E19" s="18">
        <v>12</v>
      </c>
      <c r="F19" s="18" t="s">
        <v>53</v>
      </c>
      <c r="G19" s="18">
        <v>1</v>
      </c>
      <c r="H19" s="18">
        <v>1</v>
      </c>
      <c r="I19" s="18">
        <v>2</v>
      </c>
      <c r="J19" s="18">
        <v>1</v>
      </c>
      <c r="K19" s="18">
        <v>2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8">
        <f t="shared" si="7"/>
        <v>12</v>
      </c>
      <c r="R19" s="18">
        <f t="shared" si="1"/>
        <v>24</v>
      </c>
      <c r="S19" s="18">
        <f t="shared" si="0"/>
        <v>288</v>
      </c>
      <c r="T19" s="18">
        <v>12.8</v>
      </c>
      <c r="U19" s="18">
        <v>14.4</v>
      </c>
      <c r="V19" s="18">
        <v>24</v>
      </c>
      <c r="W19" s="18">
        <v>17</v>
      </c>
      <c r="X19" s="18">
        <v>8.5</v>
      </c>
      <c r="Y19" s="19">
        <f t="shared" si="2"/>
        <v>153.60000000000002</v>
      </c>
      <c r="Z19" s="19">
        <f t="shared" si="3"/>
        <v>172.8</v>
      </c>
      <c r="AA19" s="20">
        <f t="shared" si="4"/>
        <v>0.69210044902710799</v>
      </c>
    </row>
    <row r="20" spans="1:27" s="27" customFormat="1" ht="20.100000000000001" customHeight="1">
      <c r="A20" s="122" t="s">
        <v>57</v>
      </c>
      <c r="B20" s="123"/>
      <c r="C20" s="24"/>
      <c r="D20" s="24"/>
      <c r="E20" s="24">
        <f>SUM(E16:E19)</f>
        <v>152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>
        <f>SUM(S16:S19)</f>
        <v>3648</v>
      </c>
      <c r="T20" s="24"/>
      <c r="U20" s="24"/>
      <c r="V20" s="24"/>
      <c r="W20" s="24"/>
      <c r="X20" s="24"/>
      <c r="Y20" s="25">
        <f>SUM(Y16:Y19)</f>
        <v>1974.6</v>
      </c>
      <c r="Z20" s="25">
        <f>SUM(Z16:Z19)</f>
        <v>2222.8000000000002</v>
      </c>
      <c r="AA20" s="26">
        <f>SUM(AA16:AA19)</f>
        <v>8.7666056876767016</v>
      </c>
    </row>
    <row r="21" spans="1:27" ht="20.100000000000001" customHeight="1">
      <c r="A21" s="116" t="s">
        <v>55</v>
      </c>
      <c r="B21" s="119" t="s">
        <v>63</v>
      </c>
      <c r="C21" s="18">
        <v>1</v>
      </c>
      <c r="D21" s="18">
        <f>C21+E21-1</f>
        <v>120</v>
      </c>
      <c r="E21" s="18">
        <v>120</v>
      </c>
      <c r="F21" s="18" t="s">
        <v>43</v>
      </c>
      <c r="G21" s="18">
        <v>1</v>
      </c>
      <c r="H21" s="18">
        <v>1</v>
      </c>
      <c r="I21" s="18">
        <v>1</v>
      </c>
      <c r="J21" s="18">
        <v>2</v>
      </c>
      <c r="K21" s="18">
        <v>2</v>
      </c>
      <c r="L21" s="18">
        <v>2</v>
      </c>
      <c r="M21" s="18">
        <v>1</v>
      </c>
      <c r="N21" s="18">
        <v>1</v>
      </c>
      <c r="O21" s="18">
        <v>1</v>
      </c>
      <c r="P21" s="18"/>
      <c r="Q21" s="18">
        <f>SUM(G21:P21)</f>
        <v>12</v>
      </c>
      <c r="R21" s="18">
        <f>Q21*2</f>
        <v>24</v>
      </c>
      <c r="S21" s="18">
        <f>R21*E21</f>
        <v>2880</v>
      </c>
      <c r="T21" s="18">
        <v>12.3</v>
      </c>
      <c r="U21" s="18">
        <v>14</v>
      </c>
      <c r="V21" s="18">
        <v>24</v>
      </c>
      <c r="W21" s="18">
        <v>17</v>
      </c>
      <c r="X21" s="18">
        <v>8.5</v>
      </c>
      <c r="Y21" s="19">
        <f>T21*E21</f>
        <v>1476</v>
      </c>
      <c r="Z21" s="19">
        <f>U21*E21</f>
        <v>1680</v>
      </c>
      <c r="AA21" s="20">
        <f>24*17*8.5*E21/1718/35</f>
        <v>6.9210044902710797</v>
      </c>
    </row>
    <row r="22" spans="1:27" ht="20.100000000000001" customHeight="1">
      <c r="A22" s="117"/>
      <c r="B22" s="120"/>
      <c r="C22" s="18">
        <f>D21+1</f>
        <v>121</v>
      </c>
      <c r="D22" s="18">
        <f>C22+E22-1</f>
        <v>215</v>
      </c>
      <c r="E22" s="18">
        <v>95</v>
      </c>
      <c r="F22" s="18" t="s">
        <v>51</v>
      </c>
      <c r="G22" s="18">
        <v>1</v>
      </c>
      <c r="H22" s="18">
        <v>1</v>
      </c>
      <c r="I22" s="18">
        <v>1</v>
      </c>
      <c r="J22" s="18">
        <v>2</v>
      </c>
      <c r="K22" s="18">
        <v>2</v>
      </c>
      <c r="L22" s="18">
        <v>2</v>
      </c>
      <c r="M22" s="18">
        <v>1</v>
      </c>
      <c r="N22" s="18">
        <v>1</v>
      </c>
      <c r="O22" s="18">
        <v>1</v>
      </c>
      <c r="P22" s="18"/>
      <c r="Q22" s="18">
        <f>SUM(G22:P22)</f>
        <v>12</v>
      </c>
      <c r="R22" s="18">
        <f>Q22*2</f>
        <v>24</v>
      </c>
      <c r="S22" s="18">
        <f>R22*E22</f>
        <v>2280</v>
      </c>
      <c r="T22" s="18">
        <v>12.3</v>
      </c>
      <c r="U22" s="18">
        <v>13.9</v>
      </c>
      <c r="V22" s="18">
        <v>24</v>
      </c>
      <c r="W22" s="18">
        <v>17</v>
      </c>
      <c r="X22" s="18">
        <v>8.5</v>
      </c>
      <c r="Y22" s="19">
        <f>T22*E22</f>
        <v>1168.5</v>
      </c>
      <c r="Z22" s="19">
        <f>U22*E22</f>
        <v>1320.5</v>
      </c>
      <c r="AA22" s="20">
        <f>24*17*8.5*E22/1718/35</f>
        <v>5.4791285547979376</v>
      </c>
    </row>
    <row r="23" spans="1:27" ht="20.100000000000001" customHeight="1">
      <c r="A23" s="117"/>
      <c r="B23" s="120"/>
      <c r="C23" s="18">
        <f>D22+1</f>
        <v>216</v>
      </c>
      <c r="D23" s="18">
        <f>C23+E23-1</f>
        <v>310</v>
      </c>
      <c r="E23" s="18">
        <v>95</v>
      </c>
      <c r="F23" s="18" t="s">
        <v>52</v>
      </c>
      <c r="G23" s="18">
        <v>1</v>
      </c>
      <c r="H23" s="18">
        <v>1</v>
      </c>
      <c r="I23" s="18">
        <v>1</v>
      </c>
      <c r="J23" s="18">
        <v>2</v>
      </c>
      <c r="K23" s="18">
        <v>2</v>
      </c>
      <c r="L23" s="18">
        <v>2</v>
      </c>
      <c r="M23" s="18">
        <v>1</v>
      </c>
      <c r="N23" s="18">
        <v>1</v>
      </c>
      <c r="O23" s="18">
        <v>1</v>
      </c>
      <c r="P23" s="18"/>
      <c r="Q23" s="18">
        <f>SUM(G23:P23)</f>
        <v>12</v>
      </c>
      <c r="R23" s="18">
        <f>Q23*2</f>
        <v>24</v>
      </c>
      <c r="S23" s="18">
        <f>R23*E23</f>
        <v>2280</v>
      </c>
      <c r="T23" s="18">
        <v>12.3</v>
      </c>
      <c r="U23" s="18">
        <v>14</v>
      </c>
      <c r="V23" s="18">
        <v>24</v>
      </c>
      <c r="W23" s="18">
        <v>17</v>
      </c>
      <c r="X23" s="18">
        <v>8.5</v>
      </c>
      <c r="Y23" s="19">
        <f>T23*E23</f>
        <v>1168.5</v>
      </c>
      <c r="Z23" s="19">
        <f>U23*E23</f>
        <v>1330</v>
      </c>
      <c r="AA23" s="20">
        <f>24*17*8.5*E23/1718/35</f>
        <v>5.4791285547979376</v>
      </c>
    </row>
    <row r="24" spans="1:27" ht="20.100000000000001" customHeight="1">
      <c r="A24" s="118"/>
      <c r="B24" s="121"/>
      <c r="C24" s="18">
        <f>D23+1</f>
        <v>311</v>
      </c>
      <c r="D24" s="18">
        <f>C24+E24-1</f>
        <v>372</v>
      </c>
      <c r="E24" s="18">
        <v>62</v>
      </c>
      <c r="F24" s="18" t="s">
        <v>53</v>
      </c>
      <c r="G24" s="18">
        <v>1</v>
      </c>
      <c r="H24" s="18">
        <v>1</v>
      </c>
      <c r="I24" s="18">
        <v>1</v>
      </c>
      <c r="J24" s="18">
        <v>2</v>
      </c>
      <c r="K24" s="18">
        <v>2</v>
      </c>
      <c r="L24" s="18">
        <v>2</v>
      </c>
      <c r="M24" s="18">
        <v>1</v>
      </c>
      <c r="N24" s="18">
        <v>1</v>
      </c>
      <c r="O24" s="18">
        <v>1</v>
      </c>
      <c r="P24" s="18"/>
      <c r="Q24" s="18">
        <f>SUM(G24:P24)</f>
        <v>12</v>
      </c>
      <c r="R24" s="18">
        <f>Q24*2</f>
        <v>24</v>
      </c>
      <c r="S24" s="18">
        <f>R24*E24</f>
        <v>1488</v>
      </c>
      <c r="T24" s="18">
        <v>12</v>
      </c>
      <c r="U24" s="18">
        <v>13.6</v>
      </c>
      <c r="V24" s="18">
        <v>24</v>
      </c>
      <c r="W24" s="18">
        <v>17</v>
      </c>
      <c r="X24" s="18">
        <v>8.5</v>
      </c>
      <c r="Y24" s="19">
        <f>T24*E24</f>
        <v>744</v>
      </c>
      <c r="Z24" s="19">
        <f>U24*E24</f>
        <v>843.19999999999993</v>
      </c>
      <c r="AA24" s="20">
        <f>24*17*8.5*E24/1718/35</f>
        <v>3.5758523199733907</v>
      </c>
    </row>
    <row r="25" spans="1:27" s="27" customFormat="1" ht="20.100000000000001" customHeight="1">
      <c r="A25" s="122" t="s">
        <v>57</v>
      </c>
      <c r="B25" s="123"/>
      <c r="C25" s="24"/>
      <c r="D25" s="24"/>
      <c r="E25" s="24">
        <f>SUM(E21:E24)</f>
        <v>372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>
        <f>SUM(S21:S24)</f>
        <v>8928</v>
      </c>
      <c r="T25" s="24"/>
      <c r="U25" s="24"/>
      <c r="V25" s="24"/>
      <c r="W25" s="24"/>
      <c r="X25" s="24"/>
      <c r="Y25" s="25">
        <f>SUM(Y21:Y24)</f>
        <v>4557</v>
      </c>
      <c r="Z25" s="25">
        <f>SUM(Z21:Z24)</f>
        <v>5173.7</v>
      </c>
      <c r="AA25" s="26">
        <f>SUM(AA21:AA24)</f>
        <v>21.455113919840343</v>
      </c>
    </row>
    <row r="26" spans="1:27" ht="28.5" customHeight="1">
      <c r="A26" s="13" t="s">
        <v>19</v>
      </c>
      <c r="B26" s="14" t="s">
        <v>20</v>
      </c>
      <c r="C26" s="137" t="s">
        <v>21</v>
      </c>
      <c r="D26" s="137"/>
      <c r="E26" s="14" t="s">
        <v>22</v>
      </c>
      <c r="F26" s="14" t="s">
        <v>23</v>
      </c>
      <c r="G26" s="15" t="s">
        <v>44</v>
      </c>
      <c r="H26" s="16" t="s">
        <v>45</v>
      </c>
      <c r="I26" s="16" t="s">
        <v>24</v>
      </c>
      <c r="J26" s="16" t="s">
        <v>46</v>
      </c>
      <c r="K26" s="16" t="s">
        <v>25</v>
      </c>
      <c r="L26" s="16" t="s">
        <v>47</v>
      </c>
      <c r="M26" s="16" t="s">
        <v>27</v>
      </c>
      <c r="N26" s="16" t="s">
        <v>48</v>
      </c>
      <c r="O26" s="16" t="s">
        <v>29</v>
      </c>
      <c r="P26" s="16"/>
      <c r="Q26" s="14" t="s">
        <v>34</v>
      </c>
      <c r="R26" s="14" t="s">
        <v>35</v>
      </c>
      <c r="S26" s="14" t="s">
        <v>36</v>
      </c>
      <c r="T26" s="22" t="s">
        <v>37</v>
      </c>
      <c r="U26" s="22" t="s">
        <v>38</v>
      </c>
      <c r="V26" s="137" t="s">
        <v>39</v>
      </c>
      <c r="W26" s="137"/>
      <c r="X26" s="137"/>
      <c r="Y26" s="14" t="s">
        <v>40</v>
      </c>
      <c r="Z26" s="14" t="s">
        <v>41</v>
      </c>
      <c r="AA26" s="17" t="s">
        <v>42</v>
      </c>
    </row>
    <row r="27" spans="1:27" ht="20.100000000000001" customHeight="1">
      <c r="A27" s="116" t="s">
        <v>55</v>
      </c>
      <c r="B27" s="119" t="s">
        <v>64</v>
      </c>
      <c r="C27" s="18">
        <v>1</v>
      </c>
      <c r="D27" s="18">
        <f>C27+E27-1</f>
        <v>50</v>
      </c>
      <c r="E27" s="18">
        <v>50</v>
      </c>
      <c r="F27" s="18" t="s">
        <v>43</v>
      </c>
      <c r="G27" s="18">
        <v>1</v>
      </c>
      <c r="H27" s="18">
        <v>1</v>
      </c>
      <c r="I27" s="18">
        <v>2</v>
      </c>
      <c r="J27" s="18">
        <v>1</v>
      </c>
      <c r="K27" s="18">
        <v>2</v>
      </c>
      <c r="L27" s="18">
        <v>1</v>
      </c>
      <c r="M27" s="18">
        <v>1</v>
      </c>
      <c r="N27" s="18">
        <v>1</v>
      </c>
      <c r="O27" s="18">
        <v>1</v>
      </c>
      <c r="P27" s="18">
        <v>1</v>
      </c>
      <c r="Q27" s="18">
        <f>SUM(G27:P27)</f>
        <v>12</v>
      </c>
      <c r="R27" s="18">
        <f>Q27*2</f>
        <v>24</v>
      </c>
      <c r="S27" s="18">
        <f>R27*E27</f>
        <v>1200</v>
      </c>
      <c r="T27" s="18">
        <v>13.2</v>
      </c>
      <c r="U27" s="18">
        <v>14.8</v>
      </c>
      <c r="V27" s="18">
        <v>24</v>
      </c>
      <c r="W27" s="18">
        <v>17</v>
      </c>
      <c r="X27" s="18">
        <v>8.5</v>
      </c>
      <c r="Y27" s="19">
        <f>T27*E27</f>
        <v>660</v>
      </c>
      <c r="Z27" s="19">
        <f>U27*E27</f>
        <v>740</v>
      </c>
      <c r="AA27" s="20">
        <f>24*17*8.5*E27/1718/35</f>
        <v>2.8837518709462828</v>
      </c>
    </row>
    <row r="28" spans="1:27" ht="20.100000000000001" customHeight="1">
      <c r="A28" s="117"/>
      <c r="B28" s="120"/>
      <c r="C28" s="18">
        <f>D27+1</f>
        <v>51</v>
      </c>
      <c r="D28" s="18">
        <f>C28+E28-1</f>
        <v>95</v>
      </c>
      <c r="E28" s="18">
        <v>45</v>
      </c>
      <c r="F28" s="18" t="s">
        <v>51</v>
      </c>
      <c r="G28" s="18">
        <v>1</v>
      </c>
      <c r="H28" s="18">
        <v>1</v>
      </c>
      <c r="I28" s="18">
        <v>2</v>
      </c>
      <c r="J28" s="18">
        <v>1</v>
      </c>
      <c r="K28" s="18">
        <v>2</v>
      </c>
      <c r="L28" s="18">
        <v>1</v>
      </c>
      <c r="M28" s="18">
        <v>1</v>
      </c>
      <c r="N28" s="18">
        <v>1</v>
      </c>
      <c r="O28" s="18">
        <v>1</v>
      </c>
      <c r="P28" s="18">
        <v>1</v>
      </c>
      <c r="Q28" s="18">
        <f t="shared" ref="Q28:Q29" si="8">SUM(G28:P28)</f>
        <v>12</v>
      </c>
      <c r="R28" s="18">
        <f t="shared" ref="R28:R30" si="9">Q28*2</f>
        <v>24</v>
      </c>
      <c r="S28" s="18">
        <f>R28*E28</f>
        <v>1080</v>
      </c>
      <c r="T28" s="18">
        <v>13</v>
      </c>
      <c r="U28" s="18">
        <v>14.6</v>
      </c>
      <c r="V28" s="18">
        <v>24</v>
      </c>
      <c r="W28" s="18">
        <v>17</v>
      </c>
      <c r="X28" s="18">
        <v>8.5</v>
      </c>
      <c r="Y28" s="19">
        <f t="shared" ref="Y28:Y31" si="10">T28*E28</f>
        <v>585</v>
      </c>
      <c r="Z28" s="19">
        <f t="shared" ref="Z28:Z31" si="11">U28*E28</f>
        <v>657</v>
      </c>
      <c r="AA28" s="20">
        <f t="shared" ref="AA28:AA31" si="12">24*17*8.5*E28/1718/35</f>
        <v>2.5953766838516548</v>
      </c>
    </row>
    <row r="29" spans="1:27" ht="20.100000000000001" customHeight="1">
      <c r="A29" s="117"/>
      <c r="B29" s="120"/>
      <c r="C29" s="18">
        <f>D28+1</f>
        <v>96</v>
      </c>
      <c r="D29" s="18">
        <f>C29+E29-1</f>
        <v>140</v>
      </c>
      <c r="E29" s="18">
        <v>45</v>
      </c>
      <c r="F29" s="18" t="s">
        <v>52</v>
      </c>
      <c r="G29" s="18">
        <v>1</v>
      </c>
      <c r="H29" s="18">
        <v>1</v>
      </c>
      <c r="I29" s="18">
        <v>2</v>
      </c>
      <c r="J29" s="18">
        <v>1</v>
      </c>
      <c r="K29" s="18">
        <v>2</v>
      </c>
      <c r="L29" s="18">
        <v>1</v>
      </c>
      <c r="M29" s="18">
        <v>1</v>
      </c>
      <c r="N29" s="18">
        <v>1</v>
      </c>
      <c r="O29" s="18">
        <v>1</v>
      </c>
      <c r="P29" s="18">
        <v>1</v>
      </c>
      <c r="Q29" s="18">
        <f t="shared" si="8"/>
        <v>12</v>
      </c>
      <c r="R29" s="18">
        <f t="shared" si="9"/>
        <v>24</v>
      </c>
      <c r="S29" s="18">
        <f>R29*E29</f>
        <v>1080</v>
      </c>
      <c r="T29" s="18">
        <v>13</v>
      </c>
      <c r="U29" s="18">
        <v>14.6</v>
      </c>
      <c r="V29" s="18">
        <v>24</v>
      </c>
      <c r="W29" s="18">
        <v>17</v>
      </c>
      <c r="X29" s="18">
        <v>8.5</v>
      </c>
      <c r="Y29" s="19">
        <f t="shared" si="10"/>
        <v>585</v>
      </c>
      <c r="Z29" s="19">
        <f t="shared" si="11"/>
        <v>657</v>
      </c>
      <c r="AA29" s="20">
        <f t="shared" si="12"/>
        <v>2.5953766838516548</v>
      </c>
    </row>
    <row r="30" spans="1:27" ht="20.100000000000001" customHeight="1">
      <c r="A30" s="117"/>
      <c r="B30" s="120"/>
      <c r="C30" s="18">
        <f>D29+1</f>
        <v>141</v>
      </c>
      <c r="D30" s="18">
        <f>C30+E30-1</f>
        <v>152</v>
      </c>
      <c r="E30" s="18">
        <v>12</v>
      </c>
      <c r="F30" s="18" t="s">
        <v>53</v>
      </c>
      <c r="G30" s="18">
        <v>1</v>
      </c>
      <c r="H30" s="18">
        <v>1</v>
      </c>
      <c r="I30" s="18">
        <v>2</v>
      </c>
      <c r="J30" s="18">
        <v>1</v>
      </c>
      <c r="K30" s="18">
        <v>2</v>
      </c>
      <c r="L30" s="18">
        <v>1</v>
      </c>
      <c r="M30" s="18">
        <v>1</v>
      </c>
      <c r="N30" s="18">
        <v>1</v>
      </c>
      <c r="O30" s="18">
        <v>1</v>
      </c>
      <c r="P30" s="18">
        <v>1</v>
      </c>
      <c r="Q30" s="18">
        <f t="shared" ref="Q30" si="13">SUM(G30:P30)</f>
        <v>12</v>
      </c>
      <c r="R30" s="18">
        <f t="shared" si="9"/>
        <v>24</v>
      </c>
      <c r="S30" s="18">
        <f>R30*E30</f>
        <v>288</v>
      </c>
      <c r="T30" s="18">
        <v>12.8</v>
      </c>
      <c r="U30" s="18">
        <v>14.4</v>
      </c>
      <c r="V30" s="18">
        <v>24</v>
      </c>
      <c r="W30" s="18">
        <v>17</v>
      </c>
      <c r="X30" s="18">
        <v>8.5</v>
      </c>
      <c r="Y30" s="19">
        <f t="shared" si="10"/>
        <v>153.60000000000002</v>
      </c>
      <c r="Z30" s="19">
        <f t="shared" si="11"/>
        <v>172.8</v>
      </c>
      <c r="AA30" s="20">
        <f t="shared" si="12"/>
        <v>0.69210044902710799</v>
      </c>
    </row>
    <row r="31" spans="1:27" ht="20.100000000000001" customHeight="1">
      <c r="A31" s="118"/>
      <c r="B31" s="121"/>
      <c r="C31" s="18">
        <f>D30+1</f>
        <v>153</v>
      </c>
      <c r="D31" s="18">
        <f>C31+E31-1</f>
        <v>153</v>
      </c>
      <c r="E31" s="18">
        <v>1</v>
      </c>
      <c r="F31" s="18" t="s">
        <v>53</v>
      </c>
      <c r="G31" s="18">
        <v>1</v>
      </c>
      <c r="H31" s="18">
        <v>1</v>
      </c>
      <c r="I31" s="18">
        <v>2</v>
      </c>
      <c r="J31" s="18">
        <v>1</v>
      </c>
      <c r="K31" s="18">
        <v>2</v>
      </c>
      <c r="L31" s="18">
        <v>1</v>
      </c>
      <c r="M31" s="18">
        <v>1</v>
      </c>
      <c r="N31" s="18">
        <v>1</v>
      </c>
      <c r="O31" s="18">
        <v>1</v>
      </c>
      <c r="P31" s="18">
        <v>1</v>
      </c>
      <c r="Q31" s="18">
        <f>SUM(G31:P31)</f>
        <v>12</v>
      </c>
      <c r="R31" s="18">
        <v>24</v>
      </c>
      <c r="S31" s="18">
        <f>R31*E31</f>
        <v>24</v>
      </c>
      <c r="T31" s="18">
        <v>6</v>
      </c>
      <c r="U31" s="18">
        <v>8.6</v>
      </c>
      <c r="V31" s="18">
        <v>24</v>
      </c>
      <c r="W31" s="18">
        <v>17</v>
      </c>
      <c r="X31" s="18">
        <v>8.5</v>
      </c>
      <c r="Y31" s="19">
        <f t="shared" si="10"/>
        <v>6</v>
      </c>
      <c r="Z31" s="19">
        <f t="shared" si="11"/>
        <v>8.6</v>
      </c>
      <c r="AA31" s="20">
        <f t="shared" si="12"/>
        <v>5.7675037418925663E-2</v>
      </c>
    </row>
    <row r="32" spans="1:27" s="27" customFormat="1" ht="20.100000000000001" customHeight="1">
      <c r="A32" s="122" t="s">
        <v>57</v>
      </c>
      <c r="B32" s="123"/>
      <c r="C32" s="24"/>
      <c r="D32" s="24"/>
      <c r="E32" s="24">
        <f>SUM(E27:E31)</f>
        <v>153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>SUM(S27:S31)</f>
        <v>3672</v>
      </c>
      <c r="T32" s="24"/>
      <c r="U32" s="24"/>
      <c r="V32" s="24"/>
      <c r="W32" s="24"/>
      <c r="X32" s="24"/>
      <c r="Y32" s="25">
        <f>SUM(Y27:Y31)</f>
        <v>1989.6</v>
      </c>
      <c r="Z32" s="25">
        <f>SUM(Z27:Z31)</f>
        <v>2235.4</v>
      </c>
      <c r="AA32" s="26">
        <f>SUM(AA27:AA31)</f>
        <v>8.8242807250956279</v>
      </c>
    </row>
    <row r="33" spans="1:27" ht="20.100000000000001" customHeight="1">
      <c r="A33" s="116" t="s">
        <v>55</v>
      </c>
      <c r="B33" s="119" t="s">
        <v>65</v>
      </c>
      <c r="C33" s="18">
        <v>1</v>
      </c>
      <c r="D33" s="18">
        <f t="shared" ref="D33:D37" si="14">C33+E33-1</f>
        <v>120</v>
      </c>
      <c r="E33" s="18">
        <v>120</v>
      </c>
      <c r="F33" s="18" t="s">
        <v>43</v>
      </c>
      <c r="G33" s="18">
        <v>1</v>
      </c>
      <c r="H33" s="18">
        <v>1</v>
      </c>
      <c r="I33" s="18">
        <v>1</v>
      </c>
      <c r="J33" s="18">
        <v>2</v>
      </c>
      <c r="K33" s="18">
        <v>2</v>
      </c>
      <c r="L33" s="18">
        <v>2</v>
      </c>
      <c r="M33" s="18">
        <v>1</v>
      </c>
      <c r="N33" s="18">
        <v>1</v>
      </c>
      <c r="O33" s="18">
        <v>1</v>
      </c>
      <c r="P33" s="18"/>
      <c r="Q33" s="18">
        <f>SUM(G33:P33)</f>
        <v>12</v>
      </c>
      <c r="R33" s="18">
        <f>Q33*2</f>
        <v>24</v>
      </c>
      <c r="S33" s="18">
        <f t="shared" ref="S33:S37" si="15">R33*E33</f>
        <v>2880</v>
      </c>
      <c r="T33" s="18">
        <v>12.3</v>
      </c>
      <c r="U33" s="18">
        <v>14</v>
      </c>
      <c r="V33" s="18">
        <v>24</v>
      </c>
      <c r="W33" s="18">
        <v>17</v>
      </c>
      <c r="X33" s="18">
        <v>8.5</v>
      </c>
      <c r="Y33" s="19">
        <f>T33*E33</f>
        <v>1476</v>
      </c>
      <c r="Z33" s="19">
        <f>U33*E33</f>
        <v>1680</v>
      </c>
      <c r="AA33" s="20">
        <f>24*17*8.5*E33/1718/35</f>
        <v>6.9210044902710797</v>
      </c>
    </row>
    <row r="34" spans="1:27" ht="20.100000000000001" customHeight="1">
      <c r="A34" s="117"/>
      <c r="B34" s="120"/>
      <c r="C34" s="18">
        <f t="shared" ref="C34:C37" si="16">D33+1</f>
        <v>121</v>
      </c>
      <c r="D34" s="18">
        <f t="shared" si="14"/>
        <v>215</v>
      </c>
      <c r="E34" s="18">
        <v>95</v>
      </c>
      <c r="F34" s="18" t="s">
        <v>51</v>
      </c>
      <c r="G34" s="18">
        <v>1</v>
      </c>
      <c r="H34" s="18">
        <v>1</v>
      </c>
      <c r="I34" s="18">
        <v>1</v>
      </c>
      <c r="J34" s="18">
        <v>2</v>
      </c>
      <c r="K34" s="18">
        <v>2</v>
      </c>
      <c r="L34" s="18">
        <v>2</v>
      </c>
      <c r="M34" s="18">
        <v>1</v>
      </c>
      <c r="N34" s="18">
        <v>1</v>
      </c>
      <c r="O34" s="18">
        <v>1</v>
      </c>
      <c r="P34" s="18"/>
      <c r="Q34" s="18">
        <f t="shared" ref="Q34:Q37" si="17">SUM(G34:P34)</f>
        <v>12</v>
      </c>
      <c r="R34" s="18">
        <f t="shared" ref="R34:R36" si="18">Q34*2</f>
        <v>24</v>
      </c>
      <c r="S34" s="18">
        <f t="shared" si="15"/>
        <v>2280</v>
      </c>
      <c r="T34" s="18">
        <v>12.2</v>
      </c>
      <c r="U34" s="18">
        <v>13.9</v>
      </c>
      <c r="V34" s="18">
        <v>24</v>
      </c>
      <c r="W34" s="18">
        <v>17</v>
      </c>
      <c r="X34" s="18">
        <v>8.5</v>
      </c>
      <c r="Y34" s="19">
        <f t="shared" ref="Y34:Y37" si="19">T34*E34</f>
        <v>1159</v>
      </c>
      <c r="Z34" s="19">
        <f t="shared" ref="Z34:Z37" si="20">U34*E34</f>
        <v>1320.5</v>
      </c>
      <c r="AA34" s="20">
        <f t="shared" ref="AA34:AA37" si="21">24*17*8.5*E34/1718/35</f>
        <v>5.4791285547979376</v>
      </c>
    </row>
    <row r="35" spans="1:27" ht="20.100000000000001" customHeight="1">
      <c r="A35" s="117"/>
      <c r="B35" s="120"/>
      <c r="C35" s="18">
        <f t="shared" si="16"/>
        <v>216</v>
      </c>
      <c r="D35" s="18">
        <f t="shared" si="14"/>
        <v>310</v>
      </c>
      <c r="E35" s="18">
        <v>95</v>
      </c>
      <c r="F35" s="18" t="s">
        <v>52</v>
      </c>
      <c r="G35" s="18">
        <v>1</v>
      </c>
      <c r="H35" s="18">
        <v>1</v>
      </c>
      <c r="I35" s="18">
        <v>1</v>
      </c>
      <c r="J35" s="18">
        <v>2</v>
      </c>
      <c r="K35" s="18">
        <v>2</v>
      </c>
      <c r="L35" s="18">
        <v>2</v>
      </c>
      <c r="M35" s="18">
        <v>1</v>
      </c>
      <c r="N35" s="18">
        <v>1</v>
      </c>
      <c r="O35" s="18">
        <v>1</v>
      </c>
      <c r="P35" s="18"/>
      <c r="Q35" s="18">
        <f t="shared" si="17"/>
        <v>12</v>
      </c>
      <c r="R35" s="18">
        <f t="shared" si="18"/>
        <v>24</v>
      </c>
      <c r="S35" s="18">
        <f t="shared" si="15"/>
        <v>2280</v>
      </c>
      <c r="T35" s="18">
        <v>12.2</v>
      </c>
      <c r="U35" s="18">
        <v>13.8</v>
      </c>
      <c r="V35" s="18">
        <v>24</v>
      </c>
      <c r="W35" s="18">
        <v>17</v>
      </c>
      <c r="X35" s="18">
        <v>8.5</v>
      </c>
      <c r="Y35" s="19">
        <f t="shared" si="19"/>
        <v>1159</v>
      </c>
      <c r="Z35" s="19">
        <f t="shared" si="20"/>
        <v>1311</v>
      </c>
      <c r="AA35" s="20">
        <f t="shared" si="21"/>
        <v>5.4791285547979376</v>
      </c>
    </row>
    <row r="36" spans="1:27" ht="20.100000000000001" customHeight="1">
      <c r="A36" s="117"/>
      <c r="B36" s="120"/>
      <c r="C36" s="18">
        <f t="shared" si="16"/>
        <v>311</v>
      </c>
      <c r="D36" s="18">
        <f t="shared" si="14"/>
        <v>372</v>
      </c>
      <c r="E36" s="18">
        <v>62</v>
      </c>
      <c r="F36" s="18" t="s">
        <v>53</v>
      </c>
      <c r="G36" s="18">
        <v>1</v>
      </c>
      <c r="H36" s="18">
        <v>1</v>
      </c>
      <c r="I36" s="18">
        <v>1</v>
      </c>
      <c r="J36" s="18">
        <v>2</v>
      </c>
      <c r="K36" s="18">
        <v>2</v>
      </c>
      <c r="L36" s="18">
        <v>2</v>
      </c>
      <c r="M36" s="18">
        <v>1</v>
      </c>
      <c r="N36" s="18">
        <v>1</v>
      </c>
      <c r="O36" s="18">
        <v>1</v>
      </c>
      <c r="P36" s="18"/>
      <c r="Q36" s="18">
        <f t="shared" si="17"/>
        <v>12</v>
      </c>
      <c r="R36" s="18">
        <f t="shared" si="18"/>
        <v>24</v>
      </c>
      <c r="S36" s="18">
        <f t="shared" si="15"/>
        <v>1488</v>
      </c>
      <c r="T36" s="18">
        <v>11.8</v>
      </c>
      <c r="U36" s="18">
        <v>13.5</v>
      </c>
      <c r="V36" s="18">
        <v>24</v>
      </c>
      <c r="W36" s="18">
        <v>17</v>
      </c>
      <c r="X36" s="18">
        <v>8.5</v>
      </c>
      <c r="Y36" s="19">
        <f t="shared" si="19"/>
        <v>731.6</v>
      </c>
      <c r="Z36" s="19">
        <f t="shared" si="20"/>
        <v>837</v>
      </c>
      <c r="AA36" s="20">
        <f t="shared" si="21"/>
        <v>3.5758523199733907</v>
      </c>
    </row>
    <row r="37" spans="1:27" ht="20.100000000000001" customHeight="1">
      <c r="A37" s="118"/>
      <c r="B37" s="121"/>
      <c r="C37" s="18">
        <f t="shared" si="16"/>
        <v>373</v>
      </c>
      <c r="D37" s="18">
        <f t="shared" si="14"/>
        <v>373</v>
      </c>
      <c r="E37" s="18">
        <v>1</v>
      </c>
      <c r="F37" s="18" t="s">
        <v>53</v>
      </c>
      <c r="G37" s="18">
        <v>1</v>
      </c>
      <c r="H37" s="18">
        <v>1</v>
      </c>
      <c r="I37" s="18">
        <v>1</v>
      </c>
      <c r="J37" s="18">
        <v>2</v>
      </c>
      <c r="K37" s="18">
        <v>2</v>
      </c>
      <c r="L37" s="18">
        <v>2</v>
      </c>
      <c r="M37" s="18">
        <v>1</v>
      </c>
      <c r="N37" s="18">
        <v>1</v>
      </c>
      <c r="O37" s="18">
        <v>1</v>
      </c>
      <c r="P37" s="18"/>
      <c r="Q37" s="18">
        <f t="shared" si="17"/>
        <v>12</v>
      </c>
      <c r="R37" s="18">
        <v>24</v>
      </c>
      <c r="S37" s="18">
        <f t="shared" si="15"/>
        <v>24</v>
      </c>
      <c r="T37" s="18">
        <v>5.9</v>
      </c>
      <c r="U37" s="18">
        <v>8</v>
      </c>
      <c r="V37" s="18">
        <v>24</v>
      </c>
      <c r="W37" s="18">
        <v>17</v>
      </c>
      <c r="X37" s="18">
        <v>8.5</v>
      </c>
      <c r="Y37" s="19">
        <f t="shared" si="19"/>
        <v>5.9</v>
      </c>
      <c r="Z37" s="19">
        <f t="shared" si="20"/>
        <v>8</v>
      </c>
      <c r="AA37" s="20">
        <f t="shared" si="21"/>
        <v>5.7675037418925663E-2</v>
      </c>
    </row>
    <row r="38" spans="1:27" s="27" customFormat="1" ht="20.100000000000001" customHeight="1">
      <c r="A38" s="122" t="s">
        <v>57</v>
      </c>
      <c r="B38" s="123"/>
      <c r="C38" s="24"/>
      <c r="D38" s="24"/>
      <c r="E38" s="24">
        <f>SUM(E33:E37)</f>
        <v>373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>
        <f>SUM(S33:S37)</f>
        <v>8952</v>
      </c>
      <c r="T38" s="24"/>
      <c r="U38" s="24"/>
      <c r="V38" s="24"/>
      <c r="W38" s="24"/>
      <c r="X38" s="24"/>
      <c r="Y38" s="25">
        <f>SUM(Y33:Y37)</f>
        <v>4531.5</v>
      </c>
      <c r="Z38" s="25">
        <f>SUM(Z33:Z37)</f>
        <v>5156.5</v>
      </c>
      <c r="AA38" s="26">
        <f>SUM(AA33:AA37)</f>
        <v>21.512788957259268</v>
      </c>
    </row>
    <row r="39" spans="1:27" ht="38.25" customHeight="1" thickBot="1">
      <c r="A39" s="114" t="s">
        <v>49</v>
      </c>
      <c r="B39" s="115"/>
      <c r="C39" s="115"/>
      <c r="D39" s="115"/>
      <c r="E39" s="21">
        <f>E20+E25+E32+E38</f>
        <v>1050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>
        <f>S20+S25+S32+S38</f>
        <v>25200</v>
      </c>
      <c r="T39" s="21"/>
      <c r="U39" s="21"/>
      <c r="V39" s="21"/>
      <c r="W39" s="21"/>
      <c r="X39" s="21"/>
      <c r="Y39" s="21">
        <f>Y20+Y25+Y32+Y38</f>
        <v>13052.7</v>
      </c>
      <c r="Z39" s="21">
        <f>Z20+Z25+Z32+Z38</f>
        <v>14788.4</v>
      </c>
      <c r="AA39" s="23">
        <f>AA20+AA25+AA32+AA38</f>
        <v>60.558789289871939</v>
      </c>
    </row>
  </sheetData>
  <mergeCells count="22">
    <mergeCell ref="A27:A31"/>
    <mergeCell ref="B27:B31"/>
    <mergeCell ref="A25:B25"/>
    <mergeCell ref="A21:A24"/>
    <mergeCell ref="B21:B24"/>
    <mergeCell ref="C15:D15"/>
    <mergeCell ref="V15:X15"/>
    <mergeCell ref="A16:A19"/>
    <mergeCell ref="B16:B19"/>
    <mergeCell ref="C26:D26"/>
    <mergeCell ref="V26:X26"/>
    <mergeCell ref="A20:B20"/>
    <mergeCell ref="A1:AA1"/>
    <mergeCell ref="A2:AA2"/>
    <mergeCell ref="A3:AA3"/>
    <mergeCell ref="G4:AA14"/>
    <mergeCell ref="D7:F7"/>
    <mergeCell ref="A39:D39"/>
    <mergeCell ref="A33:A37"/>
    <mergeCell ref="B33:B37"/>
    <mergeCell ref="A32:B32"/>
    <mergeCell ref="A38:B38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view="pageBreakPreview" topLeftCell="A4" zoomScaleNormal="100" zoomScaleSheetLayoutView="100" workbookViewId="0">
      <selection activeCell="D6" sqref="D6"/>
    </sheetView>
  </sheetViews>
  <sheetFormatPr defaultColWidth="9.140625" defaultRowHeight="15"/>
  <cols>
    <col min="1" max="1" width="19.140625" style="1" customWidth="1"/>
    <col min="2" max="2" width="12.42578125" style="1" customWidth="1"/>
    <col min="3" max="3" width="8" style="1" customWidth="1"/>
    <col min="4" max="4" width="8.42578125" style="1" customWidth="1"/>
    <col min="5" max="5" width="7.42578125" style="1" customWidth="1"/>
    <col min="6" max="6" width="20.42578125" style="1" customWidth="1"/>
    <col min="7" max="7" width="5" style="1" customWidth="1"/>
    <col min="8" max="9" width="5.42578125" style="1" customWidth="1"/>
    <col min="10" max="16" width="4.85546875" style="1" customWidth="1"/>
    <col min="17" max="17" width="7.85546875" style="1" customWidth="1"/>
    <col min="18" max="18" width="7.42578125" style="1" customWidth="1"/>
    <col min="19" max="19" width="10" style="1" customWidth="1"/>
    <col min="20" max="21" width="5.42578125" style="1" customWidth="1"/>
    <col min="22" max="22" width="5.140625" style="1" customWidth="1"/>
    <col min="23" max="23" width="5.42578125" style="1" customWidth="1"/>
    <col min="24" max="24" width="5.140625" style="1" customWidth="1"/>
    <col min="25" max="25" width="9.85546875" style="1" customWidth="1"/>
    <col min="26" max="26" width="13.42578125" style="1" customWidth="1"/>
    <col min="27" max="27" width="15.42578125" style="1" customWidth="1"/>
    <col min="28" max="16384" width="9.140625" style="1"/>
  </cols>
  <sheetData>
    <row r="1" spans="1:27" ht="23.25">
      <c r="A1" s="124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6"/>
    </row>
    <row r="2" spans="1:27" ht="23.25">
      <c r="A2" s="127" t="s">
        <v>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9"/>
    </row>
    <row r="3" spans="1:27" ht="23.25">
      <c r="A3" s="130" t="s">
        <v>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2"/>
    </row>
    <row r="4" spans="1:27" ht="15.75">
      <c r="A4" s="2" t="s">
        <v>6</v>
      </c>
      <c r="B4" s="3"/>
      <c r="C4" s="3" t="s">
        <v>7</v>
      </c>
      <c r="D4" s="3" t="s">
        <v>8</v>
      </c>
      <c r="E4" s="3"/>
      <c r="F4" s="4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4"/>
    </row>
    <row r="5" spans="1:27" ht="15.75">
      <c r="A5" s="5" t="s">
        <v>9</v>
      </c>
      <c r="B5" s="6"/>
      <c r="C5" s="6" t="s">
        <v>7</v>
      </c>
      <c r="D5" s="6" t="s">
        <v>56</v>
      </c>
      <c r="E5" s="6"/>
      <c r="F5" s="7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4"/>
    </row>
    <row r="6" spans="1:27" ht="15.75">
      <c r="A6" s="5" t="s">
        <v>10</v>
      </c>
      <c r="B6" s="6"/>
      <c r="C6" s="6" t="s">
        <v>7</v>
      </c>
      <c r="D6" s="6" t="s">
        <v>66</v>
      </c>
      <c r="E6" s="6"/>
      <c r="F6" s="7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4"/>
    </row>
    <row r="7" spans="1:27" ht="15.75">
      <c r="A7" s="5" t="s">
        <v>11</v>
      </c>
      <c r="B7" s="6"/>
      <c r="C7" s="6" t="s">
        <v>7</v>
      </c>
      <c r="D7" s="135">
        <v>11026</v>
      </c>
      <c r="E7" s="135"/>
      <c r="F7" s="136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4"/>
    </row>
    <row r="8" spans="1:27" ht="15.75">
      <c r="A8" s="5" t="s">
        <v>12</v>
      </c>
      <c r="B8" s="6"/>
      <c r="C8" s="6" t="s">
        <v>7</v>
      </c>
      <c r="D8" s="8">
        <v>25200</v>
      </c>
      <c r="E8" s="6"/>
      <c r="F8" s="7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4"/>
    </row>
    <row r="9" spans="1:27" ht="15.75">
      <c r="A9" s="5" t="s">
        <v>13</v>
      </c>
      <c r="B9" s="6"/>
      <c r="C9" s="6" t="s">
        <v>14</v>
      </c>
      <c r="D9" s="6" t="s">
        <v>54</v>
      </c>
      <c r="E9" s="6"/>
      <c r="F9" s="7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4"/>
    </row>
    <row r="10" spans="1:27" ht="15.75">
      <c r="A10" s="5" t="s">
        <v>15</v>
      </c>
      <c r="B10" s="6"/>
      <c r="C10" s="6" t="s">
        <v>14</v>
      </c>
      <c r="D10" s="8">
        <f>S41</f>
        <v>25200</v>
      </c>
      <c r="E10" s="6"/>
      <c r="F10" s="7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4"/>
    </row>
    <row r="11" spans="1:27" ht="15.75">
      <c r="A11" s="5" t="s">
        <v>16</v>
      </c>
      <c r="B11" s="6"/>
      <c r="C11" s="6" t="s">
        <v>14</v>
      </c>
      <c r="D11" s="8">
        <f>D8-D10</f>
        <v>0</v>
      </c>
      <c r="E11" s="6"/>
      <c r="F11" s="7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4"/>
    </row>
    <row r="12" spans="1:27" ht="15.75">
      <c r="A12" s="5" t="s">
        <v>17</v>
      </c>
      <c r="B12" s="6"/>
      <c r="C12" s="6" t="s">
        <v>14</v>
      </c>
      <c r="D12" s="8">
        <f>E41</f>
        <v>1052</v>
      </c>
      <c r="E12" s="6"/>
      <c r="F12" s="7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4"/>
    </row>
    <row r="13" spans="1:27" ht="15.75">
      <c r="A13" s="5" t="s">
        <v>18</v>
      </c>
      <c r="B13" s="6"/>
      <c r="C13" s="6" t="s">
        <v>14</v>
      </c>
      <c r="D13" s="9">
        <f>AA41</f>
        <v>60.674139364709795</v>
      </c>
      <c r="E13" s="6"/>
      <c r="F13" s="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4"/>
    </row>
    <row r="14" spans="1:27" ht="15.75">
      <c r="A14" s="10"/>
      <c r="B14" s="11"/>
      <c r="C14" s="11"/>
      <c r="D14" s="11"/>
      <c r="E14" s="11"/>
      <c r="F14" s="12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4"/>
    </row>
    <row r="15" spans="1:27" ht="45">
      <c r="A15" s="13" t="s">
        <v>19</v>
      </c>
      <c r="B15" s="14" t="s">
        <v>20</v>
      </c>
      <c r="C15" s="137" t="s">
        <v>21</v>
      </c>
      <c r="D15" s="137"/>
      <c r="E15" s="14" t="s">
        <v>22</v>
      </c>
      <c r="F15" s="14" t="s">
        <v>23</v>
      </c>
      <c r="G15" s="15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6" t="s">
        <v>29</v>
      </c>
      <c r="M15" s="16" t="s">
        <v>30</v>
      </c>
      <c r="N15" s="16" t="s">
        <v>31</v>
      </c>
      <c r="O15" s="16" t="s">
        <v>32</v>
      </c>
      <c r="P15" s="16" t="s">
        <v>33</v>
      </c>
      <c r="Q15" s="14" t="s">
        <v>34</v>
      </c>
      <c r="R15" s="14" t="s">
        <v>35</v>
      </c>
      <c r="S15" s="14" t="s">
        <v>36</v>
      </c>
      <c r="T15" s="22" t="s">
        <v>37</v>
      </c>
      <c r="U15" s="22" t="s">
        <v>38</v>
      </c>
      <c r="V15" s="137" t="s">
        <v>50</v>
      </c>
      <c r="W15" s="137"/>
      <c r="X15" s="137"/>
      <c r="Y15" s="14" t="s">
        <v>40</v>
      </c>
      <c r="Z15" s="14" t="s">
        <v>41</v>
      </c>
      <c r="AA15" s="17" t="s">
        <v>42</v>
      </c>
    </row>
    <row r="16" spans="1:27" ht="20.100000000000001" customHeight="1">
      <c r="A16" s="116" t="s">
        <v>58</v>
      </c>
      <c r="B16" s="119" t="s">
        <v>67</v>
      </c>
      <c r="C16" s="18">
        <v>1</v>
      </c>
      <c r="D16" s="18">
        <f>E16</f>
        <v>50</v>
      </c>
      <c r="E16" s="18">
        <v>50</v>
      </c>
      <c r="F16" s="18" t="s">
        <v>43</v>
      </c>
      <c r="G16" s="18">
        <v>1</v>
      </c>
      <c r="H16" s="18">
        <v>1</v>
      </c>
      <c r="I16" s="18">
        <v>2</v>
      </c>
      <c r="J16" s="18">
        <v>1</v>
      </c>
      <c r="K16" s="18">
        <v>2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f>SUM(G16:P16)</f>
        <v>12</v>
      </c>
      <c r="R16" s="18">
        <f>Q16*2</f>
        <v>24</v>
      </c>
      <c r="S16" s="18">
        <f t="shared" ref="S16:S26" si="0">R16*E16</f>
        <v>1200</v>
      </c>
      <c r="T16" s="18">
        <v>13.2</v>
      </c>
      <c r="U16" s="18">
        <v>14.9</v>
      </c>
      <c r="V16" s="18">
        <v>24</v>
      </c>
      <c r="W16" s="18">
        <v>17</v>
      </c>
      <c r="X16" s="18">
        <v>8.5</v>
      </c>
      <c r="Y16" s="19">
        <f>T16*E16</f>
        <v>660</v>
      </c>
      <c r="Z16" s="19">
        <f>U16*E16</f>
        <v>745</v>
      </c>
      <c r="AA16" s="20">
        <f>24*17*8.5*E16/1718/35</f>
        <v>2.8837518709462828</v>
      </c>
    </row>
    <row r="17" spans="1:27" ht="20.100000000000001" customHeight="1">
      <c r="A17" s="117"/>
      <c r="B17" s="120"/>
      <c r="C17" s="18">
        <f>D16+1</f>
        <v>51</v>
      </c>
      <c r="D17" s="18">
        <f>C17+E17-1</f>
        <v>95</v>
      </c>
      <c r="E17" s="18">
        <v>45</v>
      </c>
      <c r="F17" s="18" t="s">
        <v>51</v>
      </c>
      <c r="G17" s="18">
        <v>1</v>
      </c>
      <c r="H17" s="18">
        <v>1</v>
      </c>
      <c r="I17" s="18">
        <v>2</v>
      </c>
      <c r="J17" s="18">
        <v>1</v>
      </c>
      <c r="K17" s="18">
        <v>2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f>SUM(G17:P17)</f>
        <v>12</v>
      </c>
      <c r="R17" s="18">
        <f t="shared" ref="R17:R25" si="1">Q17*2</f>
        <v>24</v>
      </c>
      <c r="S17" s="18">
        <f t="shared" si="0"/>
        <v>1080</v>
      </c>
      <c r="T17" s="18">
        <v>13</v>
      </c>
      <c r="U17" s="18">
        <v>14.6</v>
      </c>
      <c r="V17" s="18">
        <v>24</v>
      </c>
      <c r="W17" s="18">
        <v>17</v>
      </c>
      <c r="X17" s="18">
        <v>8.5</v>
      </c>
      <c r="Y17" s="19">
        <f t="shared" ref="Y17:Y19" si="2">T17*E17</f>
        <v>585</v>
      </c>
      <c r="Z17" s="19">
        <f t="shared" ref="Z17:Z19" si="3">U17*E17</f>
        <v>657</v>
      </c>
      <c r="AA17" s="20">
        <f t="shared" ref="AA17:AA19" si="4">24*17*8.5*E17/1718/35</f>
        <v>2.5953766838516548</v>
      </c>
    </row>
    <row r="18" spans="1:27" ht="20.100000000000001" customHeight="1">
      <c r="A18" s="117"/>
      <c r="B18" s="120"/>
      <c r="C18" s="18">
        <f t="shared" ref="C18:C26" si="5">D17+1</f>
        <v>96</v>
      </c>
      <c r="D18" s="18">
        <f t="shared" ref="D18:D26" si="6">C18+E18-1</f>
        <v>140</v>
      </c>
      <c r="E18" s="18">
        <v>45</v>
      </c>
      <c r="F18" s="18" t="s">
        <v>52</v>
      </c>
      <c r="G18" s="18">
        <v>1</v>
      </c>
      <c r="H18" s="18">
        <v>1</v>
      </c>
      <c r="I18" s="18">
        <v>2</v>
      </c>
      <c r="J18" s="18">
        <v>1</v>
      </c>
      <c r="K18" s="18">
        <v>2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f t="shared" ref="Q18:Q19" si="7">SUM(G18:P18)</f>
        <v>12</v>
      </c>
      <c r="R18" s="18">
        <f t="shared" si="1"/>
        <v>24</v>
      </c>
      <c r="S18" s="18">
        <f t="shared" si="0"/>
        <v>1080</v>
      </c>
      <c r="T18" s="18">
        <v>12.8</v>
      </c>
      <c r="U18" s="18">
        <v>14.4</v>
      </c>
      <c r="V18" s="18">
        <v>24</v>
      </c>
      <c r="W18" s="18">
        <v>17</v>
      </c>
      <c r="X18" s="18">
        <v>8.5</v>
      </c>
      <c r="Y18" s="19">
        <f t="shared" si="2"/>
        <v>576</v>
      </c>
      <c r="Z18" s="19">
        <f t="shared" si="3"/>
        <v>648</v>
      </c>
      <c r="AA18" s="20">
        <f t="shared" si="4"/>
        <v>2.5953766838516548</v>
      </c>
    </row>
    <row r="19" spans="1:27" ht="20.100000000000001" customHeight="1">
      <c r="A19" s="117"/>
      <c r="B19" s="120"/>
      <c r="C19" s="18">
        <f t="shared" si="5"/>
        <v>141</v>
      </c>
      <c r="D19" s="18">
        <f t="shared" si="6"/>
        <v>152</v>
      </c>
      <c r="E19" s="18">
        <v>12</v>
      </c>
      <c r="F19" s="18" t="s">
        <v>53</v>
      </c>
      <c r="G19" s="18">
        <v>1</v>
      </c>
      <c r="H19" s="18">
        <v>1</v>
      </c>
      <c r="I19" s="18">
        <v>2</v>
      </c>
      <c r="J19" s="18">
        <v>1</v>
      </c>
      <c r="K19" s="18">
        <v>2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8">
        <f t="shared" si="7"/>
        <v>12</v>
      </c>
      <c r="R19" s="18">
        <f t="shared" si="1"/>
        <v>24</v>
      </c>
      <c r="S19" s="18">
        <f t="shared" si="0"/>
        <v>288</v>
      </c>
      <c r="T19" s="18">
        <v>12.8</v>
      </c>
      <c r="U19" s="18">
        <v>14.4</v>
      </c>
      <c r="V19" s="18">
        <v>24</v>
      </c>
      <c r="W19" s="18">
        <v>17</v>
      </c>
      <c r="X19" s="18">
        <v>8.5</v>
      </c>
      <c r="Y19" s="19">
        <f t="shared" si="2"/>
        <v>153.60000000000002</v>
      </c>
      <c r="Z19" s="19">
        <f t="shared" si="3"/>
        <v>172.8</v>
      </c>
      <c r="AA19" s="20">
        <f t="shared" si="4"/>
        <v>0.69210044902710799</v>
      </c>
    </row>
    <row r="20" spans="1:27" ht="20.100000000000001" customHeight="1">
      <c r="A20" s="28"/>
      <c r="B20" s="29"/>
      <c r="C20" s="18">
        <f t="shared" ref="C20" si="8">D19+1</f>
        <v>153</v>
      </c>
      <c r="D20" s="18">
        <f t="shared" ref="D20" si="9">C20+E20-1</f>
        <v>153</v>
      </c>
      <c r="E20" s="18">
        <v>1</v>
      </c>
      <c r="F20" s="18" t="s">
        <v>53</v>
      </c>
      <c r="G20" s="18">
        <v>1</v>
      </c>
      <c r="H20" s="18">
        <v>1</v>
      </c>
      <c r="I20" s="18">
        <v>2</v>
      </c>
      <c r="J20" s="18">
        <v>1</v>
      </c>
      <c r="K20" s="18">
        <v>2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8">
        <f t="shared" ref="Q20" si="10">SUM(G20:P20)</f>
        <v>12</v>
      </c>
      <c r="R20" s="18">
        <v>12</v>
      </c>
      <c r="S20" s="18">
        <f t="shared" ref="S20" si="11">R20*E20</f>
        <v>12</v>
      </c>
      <c r="T20" s="18">
        <v>12.8</v>
      </c>
      <c r="U20" s="18">
        <v>14.4</v>
      </c>
      <c r="V20" s="18">
        <v>24</v>
      </c>
      <c r="W20" s="18">
        <v>17</v>
      </c>
      <c r="X20" s="18">
        <v>8.5</v>
      </c>
      <c r="Y20" s="19">
        <f t="shared" ref="Y20" si="12">T20*E20</f>
        <v>12.8</v>
      </c>
      <c r="Z20" s="19">
        <f t="shared" ref="Z20" si="13">U20*E20</f>
        <v>14.4</v>
      </c>
      <c r="AA20" s="20">
        <f t="shared" ref="AA20" si="14">24*17*8.5*E20/1718/35</f>
        <v>5.7675037418925663E-2</v>
      </c>
    </row>
    <row r="21" spans="1:27" s="27" customFormat="1" ht="20.100000000000001" customHeight="1">
      <c r="A21" s="122" t="s">
        <v>57</v>
      </c>
      <c r="B21" s="123"/>
      <c r="C21" s="24"/>
      <c r="D21" s="24"/>
      <c r="E21" s="24">
        <f>SUM(E16:E20)</f>
        <v>153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>
        <f>SUM(S16:S20)</f>
        <v>3660</v>
      </c>
      <c r="T21" s="24"/>
      <c r="U21" s="24"/>
      <c r="V21" s="24"/>
      <c r="W21" s="24"/>
      <c r="X21" s="24"/>
      <c r="Y21" s="25">
        <f>SUM(Y16:Y20)</f>
        <v>1987.3999999999999</v>
      </c>
      <c r="Z21" s="25">
        <f>SUM(Z16:Z20)</f>
        <v>2237.2000000000003</v>
      </c>
      <c r="AA21" s="26">
        <f>SUM(AA16:AA20)</f>
        <v>8.8242807250956279</v>
      </c>
    </row>
    <row r="22" spans="1:27" ht="20.100000000000001" customHeight="1">
      <c r="A22" s="116" t="s">
        <v>58</v>
      </c>
      <c r="B22" s="119" t="s">
        <v>68</v>
      </c>
      <c r="C22" s="18">
        <v>1</v>
      </c>
      <c r="D22" s="18">
        <f t="shared" si="6"/>
        <v>50</v>
      </c>
      <c r="E22" s="18">
        <v>50</v>
      </c>
      <c r="F22" s="18" t="s">
        <v>43</v>
      </c>
      <c r="G22" s="18">
        <v>1</v>
      </c>
      <c r="H22" s="18">
        <v>1</v>
      </c>
      <c r="I22" s="18">
        <v>2</v>
      </c>
      <c r="J22" s="18">
        <v>1</v>
      </c>
      <c r="K22" s="18">
        <v>2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8">
        <f>SUM(G22:P22)</f>
        <v>12</v>
      </c>
      <c r="R22" s="18">
        <f>Q22*2</f>
        <v>24</v>
      </c>
      <c r="S22" s="18">
        <f t="shared" si="0"/>
        <v>1200</v>
      </c>
      <c r="T22" s="18">
        <v>13.2</v>
      </c>
      <c r="U22" s="18">
        <v>14.8</v>
      </c>
      <c r="V22" s="18">
        <v>24</v>
      </c>
      <c r="W22" s="18">
        <v>17</v>
      </c>
      <c r="X22" s="18">
        <v>8.5</v>
      </c>
      <c r="Y22" s="19">
        <f>T22*E22</f>
        <v>660</v>
      </c>
      <c r="Z22" s="19">
        <f>U22*E22</f>
        <v>740</v>
      </c>
      <c r="AA22" s="20">
        <f>24*17*8.5*E22/1718/35</f>
        <v>2.8837518709462828</v>
      </c>
    </row>
    <row r="23" spans="1:27" ht="20.100000000000001" customHeight="1">
      <c r="A23" s="117"/>
      <c r="B23" s="120"/>
      <c r="C23" s="18">
        <f t="shared" si="5"/>
        <v>51</v>
      </c>
      <c r="D23" s="18">
        <f t="shared" si="6"/>
        <v>95</v>
      </c>
      <c r="E23" s="18">
        <v>45</v>
      </c>
      <c r="F23" s="18" t="s">
        <v>51</v>
      </c>
      <c r="G23" s="18">
        <v>1</v>
      </c>
      <c r="H23" s="18">
        <v>1</v>
      </c>
      <c r="I23" s="18">
        <v>2</v>
      </c>
      <c r="J23" s="18">
        <v>1</v>
      </c>
      <c r="K23" s="18">
        <v>2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f t="shared" ref="Q23:Q26" si="15">SUM(G23:P23)</f>
        <v>12</v>
      </c>
      <c r="R23" s="18">
        <f t="shared" si="1"/>
        <v>24</v>
      </c>
      <c r="S23" s="18">
        <f t="shared" si="0"/>
        <v>1080</v>
      </c>
      <c r="T23" s="18">
        <v>13</v>
      </c>
      <c r="U23" s="18">
        <v>14.6</v>
      </c>
      <c r="V23" s="18">
        <v>24</v>
      </c>
      <c r="W23" s="18">
        <v>17</v>
      </c>
      <c r="X23" s="18">
        <v>8.5</v>
      </c>
      <c r="Y23" s="19">
        <f t="shared" ref="Y23:Y26" si="16">T23*E23</f>
        <v>585</v>
      </c>
      <c r="Z23" s="19">
        <f t="shared" ref="Z23:Z26" si="17">U23*E23</f>
        <v>657</v>
      </c>
      <c r="AA23" s="20">
        <f t="shared" ref="AA23:AA26" si="18">24*17*8.5*E23/1718/35</f>
        <v>2.5953766838516548</v>
      </c>
    </row>
    <row r="24" spans="1:27" ht="20.100000000000001" customHeight="1">
      <c r="A24" s="117"/>
      <c r="B24" s="120"/>
      <c r="C24" s="18">
        <f t="shared" si="5"/>
        <v>96</v>
      </c>
      <c r="D24" s="18">
        <f t="shared" si="6"/>
        <v>140</v>
      </c>
      <c r="E24" s="18">
        <v>45</v>
      </c>
      <c r="F24" s="18" t="s">
        <v>52</v>
      </c>
      <c r="G24" s="18">
        <v>1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1</v>
      </c>
      <c r="P24" s="18">
        <v>1</v>
      </c>
      <c r="Q24" s="18">
        <f t="shared" si="15"/>
        <v>12</v>
      </c>
      <c r="R24" s="18">
        <f t="shared" si="1"/>
        <v>24</v>
      </c>
      <c r="S24" s="18">
        <f t="shared" si="0"/>
        <v>1080</v>
      </c>
      <c r="T24" s="18">
        <v>13</v>
      </c>
      <c r="U24" s="18">
        <v>14.6</v>
      </c>
      <c r="V24" s="18">
        <v>24</v>
      </c>
      <c r="W24" s="18">
        <v>17</v>
      </c>
      <c r="X24" s="18">
        <v>8.5</v>
      </c>
      <c r="Y24" s="19">
        <f t="shared" si="16"/>
        <v>585</v>
      </c>
      <c r="Z24" s="19">
        <f t="shared" si="17"/>
        <v>657</v>
      </c>
      <c r="AA24" s="20">
        <f t="shared" si="18"/>
        <v>2.5953766838516548</v>
      </c>
    </row>
    <row r="25" spans="1:27" ht="20.100000000000001" customHeight="1">
      <c r="A25" s="117"/>
      <c r="B25" s="120"/>
      <c r="C25" s="18">
        <f t="shared" si="5"/>
        <v>141</v>
      </c>
      <c r="D25" s="18">
        <f t="shared" si="6"/>
        <v>152</v>
      </c>
      <c r="E25" s="18">
        <v>12</v>
      </c>
      <c r="F25" s="18" t="s">
        <v>53</v>
      </c>
      <c r="G25" s="18">
        <v>1</v>
      </c>
      <c r="H25" s="18">
        <v>1</v>
      </c>
      <c r="I25" s="18">
        <v>2</v>
      </c>
      <c r="J25" s="18">
        <v>1</v>
      </c>
      <c r="K25" s="18">
        <v>2</v>
      </c>
      <c r="L25" s="18">
        <v>1</v>
      </c>
      <c r="M25" s="18">
        <v>1</v>
      </c>
      <c r="N25" s="18">
        <v>1</v>
      </c>
      <c r="O25" s="18">
        <v>1</v>
      </c>
      <c r="P25" s="18">
        <v>1</v>
      </c>
      <c r="Q25" s="18">
        <f t="shared" ref="Q25" si="19">SUM(G25:P25)</f>
        <v>12</v>
      </c>
      <c r="R25" s="18">
        <f t="shared" si="1"/>
        <v>24</v>
      </c>
      <c r="S25" s="18">
        <f t="shared" si="0"/>
        <v>288</v>
      </c>
      <c r="T25" s="18">
        <v>12.8</v>
      </c>
      <c r="U25" s="18">
        <v>14.4</v>
      </c>
      <c r="V25" s="18">
        <v>24</v>
      </c>
      <c r="W25" s="18">
        <v>17</v>
      </c>
      <c r="X25" s="18">
        <v>8.5</v>
      </c>
      <c r="Y25" s="19">
        <f t="shared" si="16"/>
        <v>153.60000000000002</v>
      </c>
      <c r="Z25" s="19">
        <f t="shared" si="17"/>
        <v>172.8</v>
      </c>
      <c r="AA25" s="20">
        <f t="shared" si="18"/>
        <v>0.69210044902710799</v>
      </c>
    </row>
    <row r="26" spans="1:27" ht="20.100000000000001" customHeight="1">
      <c r="A26" s="118"/>
      <c r="B26" s="121"/>
      <c r="C26" s="18">
        <f t="shared" si="5"/>
        <v>153</v>
      </c>
      <c r="D26" s="18">
        <f t="shared" si="6"/>
        <v>153</v>
      </c>
      <c r="E26" s="18">
        <v>1</v>
      </c>
      <c r="F26" s="18" t="s">
        <v>53</v>
      </c>
      <c r="G26" s="18">
        <v>1</v>
      </c>
      <c r="H26" s="18">
        <v>1</v>
      </c>
      <c r="I26" s="18">
        <v>2</v>
      </c>
      <c r="J26" s="18">
        <v>1</v>
      </c>
      <c r="K26" s="18">
        <v>2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8">
        <f t="shared" si="15"/>
        <v>12</v>
      </c>
      <c r="R26" s="18">
        <v>12</v>
      </c>
      <c r="S26" s="18">
        <f t="shared" si="0"/>
        <v>12</v>
      </c>
      <c r="T26" s="18">
        <v>6</v>
      </c>
      <c r="U26" s="18">
        <v>8.6</v>
      </c>
      <c r="V26" s="18">
        <v>24</v>
      </c>
      <c r="W26" s="18">
        <v>17</v>
      </c>
      <c r="X26" s="18">
        <v>8.5</v>
      </c>
      <c r="Y26" s="19">
        <f t="shared" si="16"/>
        <v>6</v>
      </c>
      <c r="Z26" s="19">
        <f t="shared" si="17"/>
        <v>8.6</v>
      </c>
      <c r="AA26" s="20">
        <f t="shared" si="18"/>
        <v>5.7675037418925663E-2</v>
      </c>
    </row>
    <row r="27" spans="1:27" s="27" customFormat="1" ht="20.100000000000001" customHeight="1">
      <c r="A27" s="122" t="s">
        <v>57</v>
      </c>
      <c r="B27" s="123"/>
      <c r="C27" s="24"/>
      <c r="D27" s="24"/>
      <c r="E27" s="24">
        <f>SUM(E22:E26)</f>
        <v>153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>
        <f>SUM(S22:S26)</f>
        <v>3660</v>
      </c>
      <c r="T27" s="24"/>
      <c r="U27" s="24"/>
      <c r="V27" s="24"/>
      <c r="W27" s="24"/>
      <c r="X27" s="24"/>
      <c r="Y27" s="25">
        <f>SUM(Y22:Y26)</f>
        <v>1989.6</v>
      </c>
      <c r="Z27" s="25">
        <f>SUM(Z22:Z26)</f>
        <v>2235.4</v>
      </c>
      <c r="AA27" s="26">
        <f>SUM(AA22:AA26)</f>
        <v>8.8242807250956279</v>
      </c>
    </row>
    <row r="28" spans="1:27" ht="28.5" customHeight="1">
      <c r="A28" s="13" t="s">
        <v>19</v>
      </c>
      <c r="B28" s="14" t="s">
        <v>20</v>
      </c>
      <c r="C28" s="137" t="s">
        <v>21</v>
      </c>
      <c r="D28" s="137"/>
      <c r="E28" s="14" t="s">
        <v>22</v>
      </c>
      <c r="F28" s="14" t="s">
        <v>23</v>
      </c>
      <c r="G28" s="15" t="s">
        <v>44</v>
      </c>
      <c r="H28" s="16" t="s">
        <v>45</v>
      </c>
      <c r="I28" s="16" t="s">
        <v>24</v>
      </c>
      <c r="J28" s="16" t="s">
        <v>46</v>
      </c>
      <c r="K28" s="16" t="s">
        <v>25</v>
      </c>
      <c r="L28" s="16" t="s">
        <v>47</v>
      </c>
      <c r="M28" s="16" t="s">
        <v>27</v>
      </c>
      <c r="N28" s="16" t="s">
        <v>48</v>
      </c>
      <c r="O28" s="16" t="s">
        <v>29</v>
      </c>
      <c r="P28" s="16"/>
      <c r="Q28" s="14" t="s">
        <v>34</v>
      </c>
      <c r="R28" s="14" t="s">
        <v>35</v>
      </c>
      <c r="S28" s="14" t="s">
        <v>36</v>
      </c>
      <c r="T28" s="22" t="s">
        <v>37</v>
      </c>
      <c r="U28" s="22" t="s">
        <v>38</v>
      </c>
      <c r="V28" s="137" t="s">
        <v>39</v>
      </c>
      <c r="W28" s="137"/>
      <c r="X28" s="137"/>
      <c r="Y28" s="14" t="s">
        <v>40</v>
      </c>
      <c r="Z28" s="14" t="s">
        <v>41</v>
      </c>
      <c r="AA28" s="17" t="s">
        <v>42</v>
      </c>
    </row>
    <row r="29" spans="1:27" ht="20.100000000000001" customHeight="1">
      <c r="A29" s="116" t="s">
        <v>58</v>
      </c>
      <c r="B29" s="119" t="s">
        <v>69</v>
      </c>
      <c r="C29" s="18">
        <v>1</v>
      </c>
      <c r="D29" s="18">
        <f>C29+E29-1</f>
        <v>120</v>
      </c>
      <c r="E29" s="18">
        <v>120</v>
      </c>
      <c r="F29" s="18" t="s">
        <v>43</v>
      </c>
      <c r="G29" s="18">
        <v>1</v>
      </c>
      <c r="H29" s="18">
        <v>1</v>
      </c>
      <c r="I29" s="18">
        <v>1</v>
      </c>
      <c r="J29" s="18">
        <v>2</v>
      </c>
      <c r="K29" s="18">
        <v>2</v>
      </c>
      <c r="L29" s="18">
        <v>2</v>
      </c>
      <c r="M29" s="18">
        <v>1</v>
      </c>
      <c r="N29" s="18">
        <v>1</v>
      </c>
      <c r="O29" s="18">
        <v>1</v>
      </c>
      <c r="P29" s="18"/>
      <c r="Q29" s="18">
        <f>SUM(G29:P29)</f>
        <v>12</v>
      </c>
      <c r="R29" s="18">
        <f>Q29*2</f>
        <v>24</v>
      </c>
      <c r="S29" s="18">
        <f t="shared" ref="S29:S39" si="20">R29*E29</f>
        <v>2880</v>
      </c>
      <c r="T29" s="18">
        <v>12.3</v>
      </c>
      <c r="U29" s="18">
        <v>14</v>
      </c>
      <c r="V29" s="18">
        <v>24</v>
      </c>
      <c r="W29" s="18">
        <v>17</v>
      </c>
      <c r="X29" s="18">
        <v>8.5</v>
      </c>
      <c r="Y29" s="19">
        <f>T29*E29</f>
        <v>1476</v>
      </c>
      <c r="Z29" s="19">
        <f>U29*E29</f>
        <v>1680</v>
      </c>
      <c r="AA29" s="20">
        <f>24*17*8.5*E29/1718/35</f>
        <v>6.9210044902710797</v>
      </c>
    </row>
    <row r="30" spans="1:27" ht="20.100000000000001" customHeight="1">
      <c r="A30" s="117"/>
      <c r="B30" s="120"/>
      <c r="C30" s="18">
        <f>D29+1</f>
        <v>121</v>
      </c>
      <c r="D30" s="18">
        <f>C30+E30-1</f>
        <v>215</v>
      </c>
      <c r="E30" s="18">
        <v>95</v>
      </c>
      <c r="F30" s="18" t="s">
        <v>51</v>
      </c>
      <c r="G30" s="18">
        <v>1</v>
      </c>
      <c r="H30" s="18">
        <v>1</v>
      </c>
      <c r="I30" s="18">
        <v>1</v>
      </c>
      <c r="J30" s="18">
        <v>2</v>
      </c>
      <c r="K30" s="18">
        <v>2</v>
      </c>
      <c r="L30" s="18">
        <v>2</v>
      </c>
      <c r="M30" s="18">
        <v>1</v>
      </c>
      <c r="N30" s="18">
        <v>1</v>
      </c>
      <c r="O30" s="18">
        <v>1</v>
      </c>
      <c r="P30" s="18"/>
      <c r="Q30" s="18">
        <f>SUM(G30:P30)</f>
        <v>12</v>
      </c>
      <c r="R30" s="18">
        <f t="shared" ref="R30:R38" si="21">Q30*2</f>
        <v>24</v>
      </c>
      <c r="S30" s="18">
        <f t="shared" si="20"/>
        <v>2280</v>
      </c>
      <c r="T30" s="18">
        <v>12.3</v>
      </c>
      <c r="U30" s="18">
        <v>13.9</v>
      </c>
      <c r="V30" s="18">
        <v>24</v>
      </c>
      <c r="W30" s="18">
        <v>17</v>
      </c>
      <c r="X30" s="18">
        <v>8.5</v>
      </c>
      <c r="Y30" s="19">
        <f t="shared" ref="Y30:Y32" si="22">T30*E30</f>
        <v>1168.5</v>
      </c>
      <c r="Z30" s="19">
        <f t="shared" ref="Z30:Z32" si="23">U30*E30</f>
        <v>1320.5</v>
      </c>
      <c r="AA30" s="20">
        <f t="shared" ref="AA30:AA32" si="24">24*17*8.5*E30/1718/35</f>
        <v>5.4791285547979376</v>
      </c>
    </row>
    <row r="31" spans="1:27" ht="20.100000000000001" customHeight="1">
      <c r="A31" s="117"/>
      <c r="B31" s="120"/>
      <c r="C31" s="18">
        <f t="shared" ref="C31:C39" si="25">D30+1</f>
        <v>216</v>
      </c>
      <c r="D31" s="18">
        <f t="shared" ref="D31:D39" si="26">C31+E31-1</f>
        <v>310</v>
      </c>
      <c r="E31" s="18">
        <v>95</v>
      </c>
      <c r="F31" s="18" t="s">
        <v>52</v>
      </c>
      <c r="G31" s="18">
        <v>1</v>
      </c>
      <c r="H31" s="18">
        <v>1</v>
      </c>
      <c r="I31" s="18">
        <v>1</v>
      </c>
      <c r="J31" s="18">
        <v>2</v>
      </c>
      <c r="K31" s="18">
        <v>2</v>
      </c>
      <c r="L31" s="18">
        <v>2</v>
      </c>
      <c r="M31" s="18">
        <v>1</v>
      </c>
      <c r="N31" s="18">
        <v>1</v>
      </c>
      <c r="O31" s="18">
        <v>1</v>
      </c>
      <c r="P31" s="18"/>
      <c r="Q31" s="18">
        <f t="shared" ref="Q31:Q32" si="27">SUM(G31:P31)</f>
        <v>12</v>
      </c>
      <c r="R31" s="18">
        <f t="shared" si="21"/>
        <v>24</v>
      </c>
      <c r="S31" s="18">
        <f t="shared" si="20"/>
        <v>2280</v>
      </c>
      <c r="T31" s="18">
        <v>12.3</v>
      </c>
      <c r="U31" s="18">
        <v>14</v>
      </c>
      <c r="V31" s="18">
        <v>24</v>
      </c>
      <c r="W31" s="18">
        <v>17</v>
      </c>
      <c r="X31" s="18">
        <v>8.5</v>
      </c>
      <c r="Y31" s="19">
        <f t="shared" si="22"/>
        <v>1168.5</v>
      </c>
      <c r="Z31" s="19">
        <f t="shared" si="23"/>
        <v>1330</v>
      </c>
      <c r="AA31" s="20">
        <f t="shared" si="24"/>
        <v>5.4791285547979376</v>
      </c>
    </row>
    <row r="32" spans="1:27" ht="20.100000000000001" customHeight="1">
      <c r="A32" s="117"/>
      <c r="B32" s="120"/>
      <c r="C32" s="18">
        <f t="shared" si="25"/>
        <v>311</v>
      </c>
      <c r="D32" s="18">
        <f t="shared" si="26"/>
        <v>372</v>
      </c>
      <c r="E32" s="18">
        <v>62</v>
      </c>
      <c r="F32" s="18" t="s">
        <v>53</v>
      </c>
      <c r="G32" s="18">
        <v>1</v>
      </c>
      <c r="H32" s="18">
        <v>1</v>
      </c>
      <c r="I32" s="18">
        <v>1</v>
      </c>
      <c r="J32" s="18">
        <v>2</v>
      </c>
      <c r="K32" s="18">
        <v>2</v>
      </c>
      <c r="L32" s="18">
        <v>2</v>
      </c>
      <c r="M32" s="18">
        <v>1</v>
      </c>
      <c r="N32" s="18">
        <v>1</v>
      </c>
      <c r="O32" s="18">
        <v>1</v>
      </c>
      <c r="P32" s="18"/>
      <c r="Q32" s="18">
        <f t="shared" si="27"/>
        <v>12</v>
      </c>
      <c r="R32" s="18">
        <f t="shared" si="21"/>
        <v>24</v>
      </c>
      <c r="S32" s="18">
        <f t="shared" si="20"/>
        <v>1488</v>
      </c>
      <c r="T32" s="18">
        <v>12</v>
      </c>
      <c r="U32" s="18">
        <v>13.6</v>
      </c>
      <c r="V32" s="18">
        <v>24</v>
      </c>
      <c r="W32" s="18">
        <v>17</v>
      </c>
      <c r="X32" s="18">
        <v>8.5</v>
      </c>
      <c r="Y32" s="19">
        <f t="shared" si="22"/>
        <v>744</v>
      </c>
      <c r="Z32" s="19">
        <f t="shared" si="23"/>
        <v>843.19999999999993</v>
      </c>
      <c r="AA32" s="20">
        <f t="shared" si="24"/>
        <v>3.5758523199733907</v>
      </c>
    </row>
    <row r="33" spans="1:27" ht="20.100000000000001" customHeight="1">
      <c r="A33" s="28"/>
      <c r="B33" s="29"/>
      <c r="C33" s="18">
        <f t="shared" ref="C33" si="28">D32+1</f>
        <v>373</v>
      </c>
      <c r="D33" s="18">
        <f t="shared" ref="D33" si="29">C33+E33-1</f>
        <v>373</v>
      </c>
      <c r="E33" s="18">
        <v>1</v>
      </c>
      <c r="F33" s="18" t="s">
        <v>53</v>
      </c>
      <c r="G33" s="18">
        <v>1</v>
      </c>
      <c r="H33" s="18">
        <v>1</v>
      </c>
      <c r="I33" s="18">
        <v>1</v>
      </c>
      <c r="J33" s="18">
        <v>2</v>
      </c>
      <c r="K33" s="18">
        <v>2</v>
      </c>
      <c r="L33" s="18">
        <v>2</v>
      </c>
      <c r="M33" s="18">
        <v>1</v>
      </c>
      <c r="N33" s="18">
        <v>1</v>
      </c>
      <c r="O33" s="18">
        <v>1</v>
      </c>
      <c r="P33" s="18"/>
      <c r="Q33" s="18">
        <f t="shared" ref="Q33" si="30">SUM(G33:P33)</f>
        <v>12</v>
      </c>
      <c r="R33" s="18">
        <v>12</v>
      </c>
      <c r="S33" s="18">
        <f t="shared" ref="S33" si="31">R33*E33</f>
        <v>12</v>
      </c>
      <c r="T33" s="18">
        <v>12</v>
      </c>
      <c r="U33" s="18">
        <v>13.6</v>
      </c>
      <c r="V33" s="18">
        <v>24</v>
      </c>
      <c r="W33" s="18">
        <v>17</v>
      </c>
      <c r="X33" s="18">
        <v>8.5</v>
      </c>
      <c r="Y33" s="19">
        <f t="shared" ref="Y33" si="32">T33*E33</f>
        <v>12</v>
      </c>
      <c r="Z33" s="19">
        <f t="shared" ref="Z33" si="33">U33*E33</f>
        <v>13.6</v>
      </c>
      <c r="AA33" s="20">
        <f t="shared" ref="AA33" si="34">24*17*8.5*E33/1718/35</f>
        <v>5.7675037418925663E-2</v>
      </c>
    </row>
    <row r="34" spans="1:27" s="27" customFormat="1" ht="20.100000000000001" customHeight="1">
      <c r="A34" s="122" t="s">
        <v>57</v>
      </c>
      <c r="B34" s="123"/>
      <c r="C34" s="24"/>
      <c r="D34" s="24"/>
      <c r="E34" s="24">
        <f>SUM(E29:E33)</f>
        <v>373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>
        <f>SUM(S29:S33)</f>
        <v>8940</v>
      </c>
      <c r="T34" s="24"/>
      <c r="U34" s="24"/>
      <c r="V34" s="24"/>
      <c r="W34" s="24"/>
      <c r="X34" s="24"/>
      <c r="Y34" s="25">
        <f>SUM(Y29:Y33)</f>
        <v>4569</v>
      </c>
      <c r="Z34" s="25">
        <f>SUM(Z29:Z33)</f>
        <v>5187.3</v>
      </c>
      <c r="AA34" s="26">
        <f>SUM(AA29:AA33)</f>
        <v>21.512788957259268</v>
      </c>
    </row>
    <row r="35" spans="1:27" ht="20.100000000000001" customHeight="1">
      <c r="A35" s="116" t="s">
        <v>58</v>
      </c>
      <c r="B35" s="119" t="s">
        <v>70</v>
      </c>
      <c r="C35" s="18">
        <v>1</v>
      </c>
      <c r="D35" s="18">
        <f t="shared" si="26"/>
        <v>120</v>
      </c>
      <c r="E35" s="18">
        <v>120</v>
      </c>
      <c r="F35" s="18" t="s">
        <v>43</v>
      </c>
      <c r="G35" s="18">
        <v>1</v>
      </c>
      <c r="H35" s="18">
        <v>1</v>
      </c>
      <c r="I35" s="18">
        <v>1</v>
      </c>
      <c r="J35" s="18">
        <v>2</v>
      </c>
      <c r="K35" s="18">
        <v>2</v>
      </c>
      <c r="L35" s="18">
        <v>2</v>
      </c>
      <c r="M35" s="18">
        <v>1</v>
      </c>
      <c r="N35" s="18">
        <v>1</v>
      </c>
      <c r="O35" s="18">
        <v>1</v>
      </c>
      <c r="P35" s="18"/>
      <c r="Q35" s="18">
        <f>SUM(G35:P35)</f>
        <v>12</v>
      </c>
      <c r="R35" s="18">
        <f>Q35*2</f>
        <v>24</v>
      </c>
      <c r="S35" s="18">
        <f t="shared" si="20"/>
        <v>2880</v>
      </c>
      <c r="T35" s="18">
        <v>12.3</v>
      </c>
      <c r="U35" s="18">
        <v>14</v>
      </c>
      <c r="V35" s="18">
        <v>24</v>
      </c>
      <c r="W35" s="18">
        <v>17</v>
      </c>
      <c r="X35" s="18">
        <v>8.5</v>
      </c>
      <c r="Y35" s="19">
        <f>T35*E35</f>
        <v>1476</v>
      </c>
      <c r="Z35" s="19">
        <f>U35*E35</f>
        <v>1680</v>
      </c>
      <c r="AA35" s="20">
        <f>24*17*8.5*E35/1718/35</f>
        <v>6.9210044902710797</v>
      </c>
    </row>
    <row r="36" spans="1:27" ht="20.100000000000001" customHeight="1">
      <c r="A36" s="117"/>
      <c r="B36" s="120"/>
      <c r="C36" s="18">
        <f t="shared" si="25"/>
        <v>121</v>
      </c>
      <c r="D36" s="18">
        <f t="shared" si="26"/>
        <v>215</v>
      </c>
      <c r="E36" s="18">
        <v>95</v>
      </c>
      <c r="F36" s="18" t="s">
        <v>51</v>
      </c>
      <c r="G36" s="18">
        <v>1</v>
      </c>
      <c r="H36" s="18">
        <v>1</v>
      </c>
      <c r="I36" s="18">
        <v>1</v>
      </c>
      <c r="J36" s="18">
        <v>2</v>
      </c>
      <c r="K36" s="18">
        <v>2</v>
      </c>
      <c r="L36" s="18">
        <v>2</v>
      </c>
      <c r="M36" s="18">
        <v>1</v>
      </c>
      <c r="N36" s="18">
        <v>1</v>
      </c>
      <c r="O36" s="18">
        <v>1</v>
      </c>
      <c r="P36" s="18"/>
      <c r="Q36" s="18">
        <f t="shared" ref="Q36:Q39" si="35">SUM(G36:P36)</f>
        <v>12</v>
      </c>
      <c r="R36" s="18">
        <f t="shared" si="21"/>
        <v>24</v>
      </c>
      <c r="S36" s="18">
        <f t="shared" si="20"/>
        <v>2280</v>
      </c>
      <c r="T36" s="18">
        <v>12.2</v>
      </c>
      <c r="U36" s="18">
        <v>13.9</v>
      </c>
      <c r="V36" s="18">
        <v>24</v>
      </c>
      <c r="W36" s="18">
        <v>17</v>
      </c>
      <c r="X36" s="18">
        <v>8.5</v>
      </c>
      <c r="Y36" s="19">
        <f t="shared" ref="Y36:Y39" si="36">T36*E36</f>
        <v>1159</v>
      </c>
      <c r="Z36" s="19">
        <f t="shared" ref="Z36:Z39" si="37">U36*E36</f>
        <v>1320.5</v>
      </c>
      <c r="AA36" s="20">
        <f t="shared" ref="AA36:AA39" si="38">24*17*8.5*E36/1718/35</f>
        <v>5.4791285547979376</v>
      </c>
    </row>
    <row r="37" spans="1:27" ht="20.100000000000001" customHeight="1">
      <c r="A37" s="117"/>
      <c r="B37" s="120"/>
      <c r="C37" s="18">
        <f t="shared" si="25"/>
        <v>216</v>
      </c>
      <c r="D37" s="18">
        <f t="shared" si="26"/>
        <v>310</v>
      </c>
      <c r="E37" s="18">
        <v>95</v>
      </c>
      <c r="F37" s="18" t="s">
        <v>52</v>
      </c>
      <c r="G37" s="18">
        <v>1</v>
      </c>
      <c r="H37" s="18">
        <v>1</v>
      </c>
      <c r="I37" s="18">
        <v>1</v>
      </c>
      <c r="J37" s="18">
        <v>2</v>
      </c>
      <c r="K37" s="18">
        <v>2</v>
      </c>
      <c r="L37" s="18">
        <v>2</v>
      </c>
      <c r="M37" s="18">
        <v>1</v>
      </c>
      <c r="N37" s="18">
        <v>1</v>
      </c>
      <c r="O37" s="18">
        <v>1</v>
      </c>
      <c r="P37" s="18"/>
      <c r="Q37" s="18">
        <f t="shared" si="35"/>
        <v>12</v>
      </c>
      <c r="R37" s="18">
        <f t="shared" si="21"/>
        <v>24</v>
      </c>
      <c r="S37" s="18">
        <f t="shared" si="20"/>
        <v>2280</v>
      </c>
      <c r="T37" s="18">
        <v>12.2</v>
      </c>
      <c r="U37" s="18">
        <v>13.8</v>
      </c>
      <c r="V37" s="18">
        <v>24</v>
      </c>
      <c r="W37" s="18">
        <v>17</v>
      </c>
      <c r="X37" s="18">
        <v>8.5</v>
      </c>
      <c r="Y37" s="19">
        <f t="shared" si="36"/>
        <v>1159</v>
      </c>
      <c r="Z37" s="19">
        <f t="shared" si="37"/>
        <v>1311</v>
      </c>
      <c r="AA37" s="20">
        <f t="shared" si="38"/>
        <v>5.4791285547979376</v>
      </c>
    </row>
    <row r="38" spans="1:27" ht="20.100000000000001" customHeight="1">
      <c r="A38" s="117"/>
      <c r="B38" s="120"/>
      <c r="C38" s="18">
        <f t="shared" si="25"/>
        <v>311</v>
      </c>
      <c r="D38" s="18">
        <f t="shared" si="26"/>
        <v>372</v>
      </c>
      <c r="E38" s="18">
        <v>62</v>
      </c>
      <c r="F38" s="18" t="s">
        <v>53</v>
      </c>
      <c r="G38" s="18">
        <v>1</v>
      </c>
      <c r="H38" s="18">
        <v>1</v>
      </c>
      <c r="I38" s="18">
        <v>1</v>
      </c>
      <c r="J38" s="18">
        <v>2</v>
      </c>
      <c r="K38" s="18">
        <v>2</v>
      </c>
      <c r="L38" s="18">
        <v>2</v>
      </c>
      <c r="M38" s="18">
        <v>1</v>
      </c>
      <c r="N38" s="18">
        <v>1</v>
      </c>
      <c r="O38" s="18">
        <v>1</v>
      </c>
      <c r="P38" s="18"/>
      <c r="Q38" s="18">
        <f t="shared" si="35"/>
        <v>12</v>
      </c>
      <c r="R38" s="18">
        <f t="shared" si="21"/>
        <v>24</v>
      </c>
      <c r="S38" s="18">
        <f t="shared" si="20"/>
        <v>1488</v>
      </c>
      <c r="T38" s="18">
        <v>11.8</v>
      </c>
      <c r="U38" s="18">
        <v>13.5</v>
      </c>
      <c r="V38" s="18">
        <v>24</v>
      </c>
      <c r="W38" s="18">
        <v>17</v>
      </c>
      <c r="X38" s="18">
        <v>8.5</v>
      </c>
      <c r="Y38" s="19">
        <f t="shared" si="36"/>
        <v>731.6</v>
      </c>
      <c r="Z38" s="19">
        <f t="shared" si="37"/>
        <v>837</v>
      </c>
      <c r="AA38" s="20">
        <f t="shared" si="38"/>
        <v>3.5758523199733907</v>
      </c>
    </row>
    <row r="39" spans="1:27" ht="20.100000000000001" customHeight="1">
      <c r="A39" s="118"/>
      <c r="B39" s="121"/>
      <c r="C39" s="18">
        <f t="shared" si="25"/>
        <v>373</v>
      </c>
      <c r="D39" s="18">
        <f t="shared" si="26"/>
        <v>373</v>
      </c>
      <c r="E39" s="18">
        <v>1</v>
      </c>
      <c r="F39" s="18" t="s">
        <v>53</v>
      </c>
      <c r="G39" s="18">
        <v>1</v>
      </c>
      <c r="H39" s="18">
        <v>1</v>
      </c>
      <c r="I39" s="18">
        <v>1</v>
      </c>
      <c r="J39" s="18">
        <v>2</v>
      </c>
      <c r="K39" s="18">
        <v>2</v>
      </c>
      <c r="L39" s="18">
        <v>2</v>
      </c>
      <c r="M39" s="18">
        <v>1</v>
      </c>
      <c r="N39" s="18">
        <v>1</v>
      </c>
      <c r="O39" s="18">
        <v>1</v>
      </c>
      <c r="P39" s="18"/>
      <c r="Q39" s="18">
        <f t="shared" si="35"/>
        <v>12</v>
      </c>
      <c r="R39" s="18">
        <v>12</v>
      </c>
      <c r="S39" s="18">
        <f t="shared" si="20"/>
        <v>12</v>
      </c>
      <c r="T39" s="18">
        <v>5.9</v>
      </c>
      <c r="U39" s="18">
        <v>8</v>
      </c>
      <c r="V39" s="18">
        <v>24</v>
      </c>
      <c r="W39" s="18">
        <v>17</v>
      </c>
      <c r="X39" s="18">
        <v>8.5</v>
      </c>
      <c r="Y39" s="19">
        <f t="shared" si="36"/>
        <v>5.9</v>
      </c>
      <c r="Z39" s="19">
        <f t="shared" si="37"/>
        <v>8</v>
      </c>
      <c r="AA39" s="20">
        <f t="shared" si="38"/>
        <v>5.7675037418925663E-2</v>
      </c>
    </row>
    <row r="40" spans="1:27" s="27" customFormat="1" ht="20.100000000000001" customHeight="1">
      <c r="A40" s="122" t="s">
        <v>57</v>
      </c>
      <c r="B40" s="123"/>
      <c r="C40" s="24"/>
      <c r="D40" s="24"/>
      <c r="E40" s="24">
        <f>SUM(E35:E39)</f>
        <v>373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>
        <f>SUM(S35:S39)</f>
        <v>8940</v>
      </c>
      <c r="T40" s="24"/>
      <c r="U40" s="24"/>
      <c r="V40" s="24"/>
      <c r="W40" s="24"/>
      <c r="X40" s="24"/>
      <c r="Y40" s="25">
        <f>SUM(Y35:Y39)</f>
        <v>4531.5</v>
      </c>
      <c r="Z40" s="25">
        <f>SUM(Z35:Z39)</f>
        <v>5156.5</v>
      </c>
      <c r="AA40" s="26">
        <f>SUM(AA35:AA39)</f>
        <v>21.512788957259268</v>
      </c>
    </row>
    <row r="41" spans="1:27" ht="38.25" customHeight="1" thickBot="1">
      <c r="A41" s="114" t="s">
        <v>49</v>
      </c>
      <c r="B41" s="115"/>
      <c r="C41" s="115"/>
      <c r="D41" s="115"/>
      <c r="E41" s="21">
        <f>E21+E27+E34+E40</f>
        <v>1052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>
        <f>S21+S27+S34+S40</f>
        <v>25200</v>
      </c>
      <c r="T41" s="21"/>
      <c r="U41" s="21"/>
      <c r="V41" s="21"/>
      <c r="W41" s="21"/>
      <c r="X41" s="21"/>
      <c r="Y41" s="21">
        <f>Y21+Y27+Y34+Y40</f>
        <v>13077.5</v>
      </c>
      <c r="Z41" s="21">
        <f>Z21+Z27+Z34+Z40</f>
        <v>14816.400000000001</v>
      </c>
      <c r="AA41" s="23">
        <f>AA21+AA27+AA34+AA40</f>
        <v>60.674139364709795</v>
      </c>
    </row>
  </sheetData>
  <mergeCells count="22">
    <mergeCell ref="C15:D15"/>
    <mergeCell ref="V15:X15"/>
    <mergeCell ref="A1:AA1"/>
    <mergeCell ref="A2:AA2"/>
    <mergeCell ref="A3:AA3"/>
    <mergeCell ref="G4:AA14"/>
    <mergeCell ref="D7:F7"/>
    <mergeCell ref="A16:A19"/>
    <mergeCell ref="B16:B19"/>
    <mergeCell ref="A22:A26"/>
    <mergeCell ref="B22:B26"/>
    <mergeCell ref="A27:B27"/>
    <mergeCell ref="A21:B21"/>
    <mergeCell ref="A41:D41"/>
    <mergeCell ref="V28:X28"/>
    <mergeCell ref="A29:A32"/>
    <mergeCell ref="B29:B32"/>
    <mergeCell ref="A35:A39"/>
    <mergeCell ref="B35:B39"/>
    <mergeCell ref="A40:B40"/>
    <mergeCell ref="C28:D28"/>
    <mergeCell ref="A34:B34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view="pageBreakPreview" zoomScaleNormal="100" zoomScaleSheetLayoutView="100" workbookViewId="0">
      <selection activeCell="AA41" sqref="AA41"/>
    </sheetView>
  </sheetViews>
  <sheetFormatPr defaultColWidth="9.140625" defaultRowHeight="15"/>
  <cols>
    <col min="1" max="1" width="19.140625" style="1" customWidth="1"/>
    <col min="2" max="2" width="12.42578125" style="1" customWidth="1"/>
    <col min="3" max="3" width="8" style="1" customWidth="1"/>
    <col min="4" max="4" width="8.42578125" style="1" customWidth="1"/>
    <col min="5" max="5" width="7.42578125" style="1" customWidth="1"/>
    <col min="6" max="6" width="20.42578125" style="1" customWidth="1"/>
    <col min="7" max="7" width="5" style="1" customWidth="1"/>
    <col min="8" max="9" width="5.42578125" style="1" customWidth="1"/>
    <col min="10" max="16" width="4.85546875" style="1" customWidth="1"/>
    <col min="17" max="17" width="7.85546875" style="1" customWidth="1"/>
    <col min="18" max="18" width="7.42578125" style="1" customWidth="1"/>
    <col min="19" max="19" width="10" style="1" customWidth="1"/>
    <col min="20" max="21" width="5.42578125" style="1" customWidth="1"/>
    <col min="22" max="22" width="5.140625" style="1" customWidth="1"/>
    <col min="23" max="23" width="5.42578125" style="1" customWidth="1"/>
    <col min="24" max="24" width="5.140625" style="1" customWidth="1"/>
    <col min="25" max="25" width="9.85546875" style="1" customWidth="1"/>
    <col min="26" max="26" width="13.42578125" style="1" customWidth="1"/>
    <col min="27" max="27" width="15.42578125" style="1" customWidth="1"/>
    <col min="28" max="16384" width="9.140625" style="1"/>
  </cols>
  <sheetData>
    <row r="1" spans="1:27" ht="23.25">
      <c r="A1" s="124" t="s">
        <v>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6"/>
    </row>
    <row r="2" spans="1:27" ht="23.25">
      <c r="A2" s="127" t="s">
        <v>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9"/>
    </row>
    <row r="3" spans="1:27" ht="23.25">
      <c r="A3" s="130" t="s">
        <v>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2"/>
    </row>
    <row r="4" spans="1:27" ht="15.75">
      <c r="A4" s="2" t="s">
        <v>6</v>
      </c>
      <c r="B4" s="3"/>
      <c r="C4" s="3" t="s">
        <v>7</v>
      </c>
      <c r="D4" s="3" t="s">
        <v>8</v>
      </c>
      <c r="E4" s="3"/>
      <c r="F4" s="4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4"/>
    </row>
    <row r="5" spans="1:27" ht="15.75">
      <c r="A5" s="5" t="s">
        <v>9</v>
      </c>
      <c r="B5" s="6"/>
      <c r="C5" s="6" t="s">
        <v>7</v>
      </c>
      <c r="D5" s="6" t="s">
        <v>56</v>
      </c>
      <c r="E5" s="6"/>
      <c r="F5" s="7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4"/>
    </row>
    <row r="6" spans="1:27" ht="15.75">
      <c r="A6" s="5" t="s">
        <v>10</v>
      </c>
      <c r="B6" s="6"/>
      <c r="C6" s="6" t="s">
        <v>7</v>
      </c>
      <c r="D6" s="6" t="s">
        <v>60</v>
      </c>
      <c r="E6" s="6"/>
      <c r="F6" s="7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4"/>
    </row>
    <row r="7" spans="1:27" ht="15.75">
      <c r="A7" s="5" t="s">
        <v>11</v>
      </c>
      <c r="B7" s="6"/>
      <c r="C7" s="6" t="s">
        <v>7</v>
      </c>
      <c r="D7" s="135">
        <v>11027</v>
      </c>
      <c r="E7" s="135"/>
      <c r="F7" s="136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4"/>
    </row>
    <row r="8" spans="1:27" ht="15.75">
      <c r="A8" s="5" t="s">
        <v>12</v>
      </c>
      <c r="B8" s="6"/>
      <c r="C8" s="6" t="s">
        <v>7</v>
      </c>
      <c r="D8" s="8">
        <v>25200</v>
      </c>
      <c r="E8" s="6"/>
      <c r="F8" s="7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4"/>
    </row>
    <row r="9" spans="1:27" ht="15.75">
      <c r="A9" s="5" t="s">
        <v>13</v>
      </c>
      <c r="B9" s="6"/>
      <c r="C9" s="6" t="s">
        <v>14</v>
      </c>
      <c r="D9" s="6" t="s">
        <v>54</v>
      </c>
      <c r="E9" s="6"/>
      <c r="F9" s="7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4"/>
    </row>
    <row r="10" spans="1:27" ht="15.75">
      <c r="A10" s="5" t="s">
        <v>15</v>
      </c>
      <c r="B10" s="6"/>
      <c r="C10" s="6" t="s">
        <v>14</v>
      </c>
      <c r="D10" s="8">
        <f>S41</f>
        <v>25200</v>
      </c>
      <c r="E10" s="6"/>
      <c r="F10" s="7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4"/>
    </row>
    <row r="11" spans="1:27" ht="15.75">
      <c r="A11" s="5" t="s">
        <v>16</v>
      </c>
      <c r="B11" s="6"/>
      <c r="C11" s="6" t="s">
        <v>14</v>
      </c>
      <c r="D11" s="8">
        <f>D8-D10</f>
        <v>0</v>
      </c>
      <c r="E11" s="6"/>
      <c r="F11" s="7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4"/>
    </row>
    <row r="12" spans="1:27" ht="15.75">
      <c r="A12" s="5" t="s">
        <v>17</v>
      </c>
      <c r="B12" s="6"/>
      <c r="C12" s="6" t="s">
        <v>14</v>
      </c>
      <c r="D12" s="8">
        <f>E41</f>
        <v>1052</v>
      </c>
      <c r="E12" s="6"/>
      <c r="F12" s="7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4"/>
    </row>
    <row r="13" spans="1:27" ht="15.75">
      <c r="A13" s="5" t="s">
        <v>18</v>
      </c>
      <c r="B13" s="6"/>
      <c r="C13" s="6" t="s">
        <v>14</v>
      </c>
      <c r="D13" s="9">
        <f>AA41</f>
        <v>60.674139364709795</v>
      </c>
      <c r="E13" s="6"/>
      <c r="F13" s="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4"/>
    </row>
    <row r="14" spans="1:27" ht="15.75">
      <c r="A14" s="10"/>
      <c r="B14" s="11"/>
      <c r="C14" s="11"/>
      <c r="D14" s="11"/>
      <c r="E14" s="11"/>
      <c r="F14" s="12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4"/>
    </row>
    <row r="15" spans="1:27" ht="45">
      <c r="A15" s="13" t="s">
        <v>19</v>
      </c>
      <c r="B15" s="14" t="s">
        <v>20</v>
      </c>
      <c r="C15" s="137" t="s">
        <v>21</v>
      </c>
      <c r="D15" s="137"/>
      <c r="E15" s="14" t="s">
        <v>22</v>
      </c>
      <c r="F15" s="14" t="s">
        <v>23</v>
      </c>
      <c r="G15" s="15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6" t="s">
        <v>29</v>
      </c>
      <c r="M15" s="16" t="s">
        <v>30</v>
      </c>
      <c r="N15" s="16" t="s">
        <v>31</v>
      </c>
      <c r="O15" s="16" t="s">
        <v>32</v>
      </c>
      <c r="P15" s="16" t="s">
        <v>33</v>
      </c>
      <c r="Q15" s="14" t="s">
        <v>34</v>
      </c>
      <c r="R15" s="14" t="s">
        <v>35</v>
      </c>
      <c r="S15" s="14" t="s">
        <v>36</v>
      </c>
      <c r="T15" s="22" t="s">
        <v>37</v>
      </c>
      <c r="U15" s="22" t="s">
        <v>38</v>
      </c>
      <c r="V15" s="137" t="s">
        <v>50</v>
      </c>
      <c r="W15" s="137"/>
      <c r="X15" s="137"/>
      <c r="Y15" s="14" t="s">
        <v>40</v>
      </c>
      <c r="Z15" s="14" t="s">
        <v>41</v>
      </c>
      <c r="AA15" s="17" t="s">
        <v>42</v>
      </c>
    </row>
    <row r="16" spans="1:27" ht="20.100000000000001" customHeight="1">
      <c r="A16" s="116" t="s">
        <v>59</v>
      </c>
      <c r="B16" s="119" t="s">
        <v>62</v>
      </c>
      <c r="C16" s="18">
        <v>1</v>
      </c>
      <c r="D16" s="18">
        <f>E16</f>
        <v>50</v>
      </c>
      <c r="E16" s="18">
        <v>50</v>
      </c>
      <c r="F16" s="18" t="s">
        <v>43</v>
      </c>
      <c r="G16" s="18">
        <v>1</v>
      </c>
      <c r="H16" s="18">
        <v>1</v>
      </c>
      <c r="I16" s="18">
        <v>2</v>
      </c>
      <c r="J16" s="18">
        <v>1</v>
      </c>
      <c r="K16" s="18">
        <v>2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f>SUM(G16:P16)</f>
        <v>12</v>
      </c>
      <c r="R16" s="18">
        <f>Q16*2</f>
        <v>24</v>
      </c>
      <c r="S16" s="18">
        <f t="shared" ref="S16:S26" si="0">R16*E16</f>
        <v>1200</v>
      </c>
      <c r="T16" s="18">
        <v>13.2</v>
      </c>
      <c r="U16" s="18">
        <v>14.9</v>
      </c>
      <c r="V16" s="18">
        <v>24</v>
      </c>
      <c r="W16" s="18">
        <v>17</v>
      </c>
      <c r="X16" s="18">
        <v>8.5</v>
      </c>
      <c r="Y16" s="19">
        <f>T16*E16</f>
        <v>660</v>
      </c>
      <c r="Z16" s="19">
        <f>U16*E16</f>
        <v>745</v>
      </c>
      <c r="AA16" s="20">
        <f>24*17*8.5*E16/1718/35</f>
        <v>2.8837518709462828</v>
      </c>
    </row>
    <row r="17" spans="1:27" ht="20.100000000000001" customHeight="1">
      <c r="A17" s="117"/>
      <c r="B17" s="120"/>
      <c r="C17" s="18">
        <f>D16+1</f>
        <v>51</v>
      </c>
      <c r="D17" s="18">
        <f>C17+E17-1</f>
        <v>95</v>
      </c>
      <c r="E17" s="18">
        <v>45</v>
      </c>
      <c r="F17" s="18" t="s">
        <v>51</v>
      </c>
      <c r="G17" s="18">
        <v>1</v>
      </c>
      <c r="H17" s="18">
        <v>1</v>
      </c>
      <c r="I17" s="18">
        <v>2</v>
      </c>
      <c r="J17" s="18">
        <v>1</v>
      </c>
      <c r="K17" s="18">
        <v>2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f>SUM(G17:P17)</f>
        <v>12</v>
      </c>
      <c r="R17" s="18">
        <f t="shared" ref="R17:R25" si="1">Q17*2</f>
        <v>24</v>
      </c>
      <c r="S17" s="18">
        <f t="shared" si="0"/>
        <v>1080</v>
      </c>
      <c r="T17" s="18">
        <v>13</v>
      </c>
      <c r="U17" s="18">
        <v>14.6</v>
      </c>
      <c r="V17" s="18">
        <v>24</v>
      </c>
      <c r="W17" s="18">
        <v>17</v>
      </c>
      <c r="X17" s="18">
        <v>8.5</v>
      </c>
      <c r="Y17" s="19">
        <f t="shared" ref="Y17:Y19" si="2">T17*E17</f>
        <v>585</v>
      </c>
      <c r="Z17" s="19">
        <f t="shared" ref="Z17:Z19" si="3">U17*E17</f>
        <v>657</v>
      </c>
      <c r="AA17" s="20">
        <f t="shared" ref="AA17:AA19" si="4">24*17*8.5*E17/1718/35</f>
        <v>2.5953766838516548</v>
      </c>
    </row>
    <row r="18" spans="1:27" ht="20.100000000000001" customHeight="1">
      <c r="A18" s="117"/>
      <c r="B18" s="120"/>
      <c r="C18" s="18">
        <f t="shared" ref="C18:C26" si="5">D17+1</f>
        <v>96</v>
      </c>
      <c r="D18" s="18">
        <f t="shared" ref="D18:D26" si="6">C18+E18-1</f>
        <v>140</v>
      </c>
      <c r="E18" s="18">
        <v>45</v>
      </c>
      <c r="F18" s="18" t="s">
        <v>52</v>
      </c>
      <c r="G18" s="18">
        <v>1</v>
      </c>
      <c r="H18" s="18">
        <v>1</v>
      </c>
      <c r="I18" s="18">
        <v>2</v>
      </c>
      <c r="J18" s="18">
        <v>1</v>
      </c>
      <c r="K18" s="18">
        <v>2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f t="shared" ref="Q18:Q19" si="7">SUM(G18:P18)</f>
        <v>12</v>
      </c>
      <c r="R18" s="18">
        <f t="shared" si="1"/>
        <v>24</v>
      </c>
      <c r="S18" s="18">
        <f t="shared" si="0"/>
        <v>1080</v>
      </c>
      <c r="T18" s="18">
        <v>12.8</v>
      </c>
      <c r="U18" s="18">
        <v>14.4</v>
      </c>
      <c r="V18" s="18">
        <v>24</v>
      </c>
      <c r="W18" s="18">
        <v>17</v>
      </c>
      <c r="X18" s="18">
        <v>8.5</v>
      </c>
      <c r="Y18" s="19">
        <f t="shared" si="2"/>
        <v>576</v>
      </c>
      <c r="Z18" s="19">
        <f t="shared" si="3"/>
        <v>648</v>
      </c>
      <c r="AA18" s="20">
        <f t="shared" si="4"/>
        <v>2.5953766838516548</v>
      </c>
    </row>
    <row r="19" spans="1:27" ht="20.100000000000001" customHeight="1">
      <c r="A19" s="117"/>
      <c r="B19" s="120"/>
      <c r="C19" s="18">
        <f t="shared" si="5"/>
        <v>141</v>
      </c>
      <c r="D19" s="18">
        <f t="shared" si="6"/>
        <v>152</v>
      </c>
      <c r="E19" s="18">
        <v>12</v>
      </c>
      <c r="F19" s="18" t="s">
        <v>53</v>
      </c>
      <c r="G19" s="18">
        <v>1</v>
      </c>
      <c r="H19" s="18">
        <v>1</v>
      </c>
      <c r="I19" s="18">
        <v>2</v>
      </c>
      <c r="J19" s="18">
        <v>1</v>
      </c>
      <c r="K19" s="18">
        <v>2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8">
        <f t="shared" si="7"/>
        <v>12</v>
      </c>
      <c r="R19" s="18">
        <f t="shared" si="1"/>
        <v>24</v>
      </c>
      <c r="S19" s="18">
        <f t="shared" si="0"/>
        <v>288</v>
      </c>
      <c r="T19" s="18">
        <v>12.8</v>
      </c>
      <c r="U19" s="18">
        <v>14.4</v>
      </c>
      <c r="V19" s="18">
        <v>24</v>
      </c>
      <c r="W19" s="18">
        <v>17</v>
      </c>
      <c r="X19" s="18">
        <v>8.5</v>
      </c>
      <c r="Y19" s="19">
        <f t="shared" si="2"/>
        <v>153.60000000000002</v>
      </c>
      <c r="Z19" s="19">
        <f t="shared" si="3"/>
        <v>172.8</v>
      </c>
      <c r="AA19" s="20">
        <f t="shared" si="4"/>
        <v>0.69210044902710799</v>
      </c>
    </row>
    <row r="20" spans="1:27" ht="20.100000000000001" customHeight="1">
      <c r="A20" s="28"/>
      <c r="B20" s="29"/>
      <c r="C20" s="18">
        <f t="shared" ref="C20" si="8">D19+1</f>
        <v>153</v>
      </c>
      <c r="D20" s="18">
        <f t="shared" ref="D20" si="9">C20+E20-1</f>
        <v>153</v>
      </c>
      <c r="E20" s="18">
        <v>1</v>
      </c>
      <c r="F20" s="18" t="s">
        <v>53</v>
      </c>
      <c r="G20" s="18">
        <v>1</v>
      </c>
      <c r="H20" s="18">
        <v>1</v>
      </c>
      <c r="I20" s="18">
        <v>2</v>
      </c>
      <c r="J20" s="18">
        <v>1</v>
      </c>
      <c r="K20" s="18">
        <v>2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8">
        <f t="shared" ref="Q20" si="10">SUM(G20:P20)</f>
        <v>12</v>
      </c>
      <c r="R20" s="18">
        <v>12</v>
      </c>
      <c r="S20" s="18">
        <f t="shared" ref="S20" si="11">R20*E20</f>
        <v>12</v>
      </c>
      <c r="T20" s="18">
        <v>12.8</v>
      </c>
      <c r="U20" s="18">
        <v>14.4</v>
      </c>
      <c r="V20" s="18">
        <v>24</v>
      </c>
      <c r="W20" s="18">
        <v>17</v>
      </c>
      <c r="X20" s="18">
        <v>8.5</v>
      </c>
      <c r="Y20" s="19">
        <f t="shared" ref="Y20" si="12">T20*E20</f>
        <v>12.8</v>
      </c>
      <c r="Z20" s="19">
        <f t="shared" ref="Z20" si="13">U20*E20</f>
        <v>14.4</v>
      </c>
      <c r="AA20" s="20">
        <f t="shared" ref="AA20" si="14">24*17*8.5*E20/1718/35</f>
        <v>5.7675037418925663E-2</v>
      </c>
    </row>
    <row r="21" spans="1:27" s="27" customFormat="1" ht="20.100000000000001" customHeight="1">
      <c r="A21" s="122" t="s">
        <v>57</v>
      </c>
      <c r="B21" s="123"/>
      <c r="C21" s="24"/>
      <c r="D21" s="24"/>
      <c r="E21" s="24">
        <f>SUM(E16:E20)</f>
        <v>153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>
        <f>SUM(S16:S20)</f>
        <v>3660</v>
      </c>
      <c r="T21" s="24"/>
      <c r="U21" s="24"/>
      <c r="V21" s="24"/>
      <c r="W21" s="24"/>
      <c r="X21" s="24"/>
      <c r="Y21" s="25">
        <f>SUM(Y16:Y20)</f>
        <v>1987.3999999999999</v>
      </c>
      <c r="Z21" s="25">
        <f>SUM(Z16:Z20)</f>
        <v>2237.2000000000003</v>
      </c>
      <c r="AA21" s="26">
        <f>SUM(AA16:AA20)</f>
        <v>8.8242807250956279</v>
      </c>
    </row>
    <row r="22" spans="1:27" ht="20.100000000000001" customHeight="1">
      <c r="A22" s="116" t="s">
        <v>59</v>
      </c>
      <c r="B22" s="119" t="s">
        <v>64</v>
      </c>
      <c r="C22" s="18">
        <v>1</v>
      </c>
      <c r="D22" s="18">
        <f t="shared" si="6"/>
        <v>50</v>
      </c>
      <c r="E22" s="18">
        <v>50</v>
      </c>
      <c r="F22" s="18" t="s">
        <v>43</v>
      </c>
      <c r="G22" s="18">
        <v>1</v>
      </c>
      <c r="H22" s="18">
        <v>1</v>
      </c>
      <c r="I22" s="18">
        <v>2</v>
      </c>
      <c r="J22" s="18">
        <v>1</v>
      </c>
      <c r="K22" s="18">
        <v>2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8">
        <f>SUM(G22:P22)</f>
        <v>12</v>
      </c>
      <c r="R22" s="18">
        <f>Q22*2</f>
        <v>24</v>
      </c>
      <c r="S22" s="18">
        <f t="shared" si="0"/>
        <v>1200</v>
      </c>
      <c r="T22" s="18">
        <v>13.2</v>
      </c>
      <c r="U22" s="18">
        <v>14.8</v>
      </c>
      <c r="V22" s="18">
        <v>24</v>
      </c>
      <c r="W22" s="18">
        <v>17</v>
      </c>
      <c r="X22" s="18">
        <v>8.5</v>
      </c>
      <c r="Y22" s="19">
        <f>T22*E22</f>
        <v>660</v>
      </c>
      <c r="Z22" s="19">
        <f>U22*E22</f>
        <v>740</v>
      </c>
      <c r="AA22" s="20">
        <f>24*17*8.5*E22/1718/35</f>
        <v>2.8837518709462828</v>
      </c>
    </row>
    <row r="23" spans="1:27" ht="20.100000000000001" customHeight="1">
      <c r="A23" s="117"/>
      <c r="B23" s="120"/>
      <c r="C23" s="18">
        <f t="shared" si="5"/>
        <v>51</v>
      </c>
      <c r="D23" s="18">
        <f t="shared" si="6"/>
        <v>95</v>
      </c>
      <c r="E23" s="18">
        <v>45</v>
      </c>
      <c r="F23" s="18" t="s">
        <v>51</v>
      </c>
      <c r="G23" s="18">
        <v>1</v>
      </c>
      <c r="H23" s="18">
        <v>1</v>
      </c>
      <c r="I23" s="18">
        <v>2</v>
      </c>
      <c r="J23" s="18">
        <v>1</v>
      </c>
      <c r="K23" s="18">
        <v>2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8">
        <f t="shared" ref="Q23:Q26" si="15">SUM(G23:P23)</f>
        <v>12</v>
      </c>
      <c r="R23" s="18">
        <f t="shared" si="1"/>
        <v>24</v>
      </c>
      <c r="S23" s="18">
        <f t="shared" si="0"/>
        <v>1080</v>
      </c>
      <c r="T23" s="18">
        <v>13</v>
      </c>
      <c r="U23" s="18">
        <v>14.6</v>
      </c>
      <c r="V23" s="18">
        <v>24</v>
      </c>
      <c r="W23" s="18">
        <v>17</v>
      </c>
      <c r="X23" s="18">
        <v>8.5</v>
      </c>
      <c r="Y23" s="19">
        <f t="shared" ref="Y23:Y26" si="16">T23*E23</f>
        <v>585</v>
      </c>
      <c r="Z23" s="19">
        <f t="shared" ref="Z23:Z26" si="17">U23*E23</f>
        <v>657</v>
      </c>
      <c r="AA23" s="20">
        <f t="shared" ref="AA23:AA26" si="18">24*17*8.5*E23/1718/35</f>
        <v>2.5953766838516548</v>
      </c>
    </row>
    <row r="24" spans="1:27" ht="20.100000000000001" customHeight="1">
      <c r="A24" s="117"/>
      <c r="B24" s="120"/>
      <c r="C24" s="18">
        <f t="shared" si="5"/>
        <v>96</v>
      </c>
      <c r="D24" s="18">
        <f t="shared" si="6"/>
        <v>140</v>
      </c>
      <c r="E24" s="18">
        <v>45</v>
      </c>
      <c r="F24" s="18" t="s">
        <v>52</v>
      </c>
      <c r="G24" s="18">
        <v>1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1</v>
      </c>
      <c r="P24" s="18">
        <v>1</v>
      </c>
      <c r="Q24" s="18">
        <f t="shared" si="15"/>
        <v>12</v>
      </c>
      <c r="R24" s="18">
        <f t="shared" si="1"/>
        <v>24</v>
      </c>
      <c r="S24" s="18">
        <f t="shared" si="0"/>
        <v>1080</v>
      </c>
      <c r="T24" s="18">
        <v>13</v>
      </c>
      <c r="U24" s="18">
        <v>14.6</v>
      </c>
      <c r="V24" s="18">
        <v>24</v>
      </c>
      <c r="W24" s="18">
        <v>17</v>
      </c>
      <c r="X24" s="18">
        <v>8.5</v>
      </c>
      <c r="Y24" s="19">
        <f t="shared" si="16"/>
        <v>585</v>
      </c>
      <c r="Z24" s="19">
        <f t="shared" si="17"/>
        <v>657</v>
      </c>
      <c r="AA24" s="20">
        <f t="shared" si="18"/>
        <v>2.5953766838516548</v>
      </c>
    </row>
    <row r="25" spans="1:27" ht="20.100000000000001" customHeight="1">
      <c r="A25" s="117"/>
      <c r="B25" s="120"/>
      <c r="C25" s="18">
        <f t="shared" si="5"/>
        <v>141</v>
      </c>
      <c r="D25" s="18">
        <f t="shared" si="6"/>
        <v>152</v>
      </c>
      <c r="E25" s="18">
        <v>12</v>
      </c>
      <c r="F25" s="18" t="s">
        <v>53</v>
      </c>
      <c r="G25" s="18">
        <v>1</v>
      </c>
      <c r="H25" s="18">
        <v>1</v>
      </c>
      <c r="I25" s="18">
        <v>2</v>
      </c>
      <c r="J25" s="18">
        <v>1</v>
      </c>
      <c r="K25" s="18">
        <v>2</v>
      </c>
      <c r="L25" s="18">
        <v>1</v>
      </c>
      <c r="M25" s="18">
        <v>1</v>
      </c>
      <c r="N25" s="18">
        <v>1</v>
      </c>
      <c r="O25" s="18">
        <v>1</v>
      </c>
      <c r="P25" s="18">
        <v>1</v>
      </c>
      <c r="Q25" s="18">
        <f t="shared" ref="Q25" si="19">SUM(G25:P25)</f>
        <v>12</v>
      </c>
      <c r="R25" s="18">
        <f t="shared" si="1"/>
        <v>24</v>
      </c>
      <c r="S25" s="18">
        <f t="shared" si="0"/>
        <v>288</v>
      </c>
      <c r="T25" s="18">
        <v>12.8</v>
      </c>
      <c r="U25" s="18">
        <v>14.4</v>
      </c>
      <c r="V25" s="18">
        <v>24</v>
      </c>
      <c r="W25" s="18">
        <v>17</v>
      </c>
      <c r="X25" s="18">
        <v>8.5</v>
      </c>
      <c r="Y25" s="19">
        <f t="shared" si="16"/>
        <v>153.60000000000002</v>
      </c>
      <c r="Z25" s="19">
        <f t="shared" si="17"/>
        <v>172.8</v>
      </c>
      <c r="AA25" s="20">
        <f t="shared" si="18"/>
        <v>0.69210044902710799</v>
      </c>
    </row>
    <row r="26" spans="1:27" ht="20.100000000000001" customHeight="1">
      <c r="A26" s="118"/>
      <c r="B26" s="121"/>
      <c r="C26" s="18">
        <f t="shared" si="5"/>
        <v>153</v>
      </c>
      <c r="D26" s="18">
        <f t="shared" si="6"/>
        <v>153</v>
      </c>
      <c r="E26" s="18">
        <v>1</v>
      </c>
      <c r="F26" s="18" t="s">
        <v>53</v>
      </c>
      <c r="G26" s="18">
        <v>1</v>
      </c>
      <c r="H26" s="18">
        <v>1</v>
      </c>
      <c r="I26" s="18">
        <v>2</v>
      </c>
      <c r="J26" s="18">
        <v>1</v>
      </c>
      <c r="K26" s="18">
        <v>2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8">
        <f t="shared" si="15"/>
        <v>12</v>
      </c>
      <c r="R26" s="18">
        <v>12</v>
      </c>
      <c r="S26" s="18">
        <f t="shared" si="0"/>
        <v>12</v>
      </c>
      <c r="T26" s="18">
        <v>6</v>
      </c>
      <c r="U26" s="18">
        <v>8.6</v>
      </c>
      <c r="V26" s="18">
        <v>24</v>
      </c>
      <c r="W26" s="18">
        <v>17</v>
      </c>
      <c r="X26" s="18">
        <v>8.5</v>
      </c>
      <c r="Y26" s="19">
        <f t="shared" si="16"/>
        <v>6</v>
      </c>
      <c r="Z26" s="19">
        <f t="shared" si="17"/>
        <v>8.6</v>
      </c>
      <c r="AA26" s="20">
        <f t="shared" si="18"/>
        <v>5.7675037418925663E-2</v>
      </c>
    </row>
    <row r="27" spans="1:27" s="27" customFormat="1" ht="20.100000000000001" customHeight="1">
      <c r="A27" s="122" t="s">
        <v>57</v>
      </c>
      <c r="B27" s="123"/>
      <c r="C27" s="24"/>
      <c r="D27" s="24"/>
      <c r="E27" s="24">
        <f>SUM(E22:E26)</f>
        <v>153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>
        <f>SUM(S22:S26)</f>
        <v>3660</v>
      </c>
      <c r="T27" s="24"/>
      <c r="U27" s="24"/>
      <c r="V27" s="24"/>
      <c r="W27" s="24"/>
      <c r="X27" s="24"/>
      <c r="Y27" s="25">
        <f>SUM(Y22:Y26)</f>
        <v>1989.6</v>
      </c>
      <c r="Z27" s="25">
        <f>SUM(Z22:Z26)</f>
        <v>2235.4</v>
      </c>
      <c r="AA27" s="26">
        <f>SUM(AA22:AA26)</f>
        <v>8.8242807250956279</v>
      </c>
    </row>
    <row r="28" spans="1:27" ht="28.5" customHeight="1">
      <c r="A28" s="13" t="s">
        <v>19</v>
      </c>
      <c r="B28" s="14" t="s">
        <v>20</v>
      </c>
      <c r="C28" s="137" t="s">
        <v>21</v>
      </c>
      <c r="D28" s="137"/>
      <c r="E28" s="14" t="s">
        <v>22</v>
      </c>
      <c r="F28" s="14" t="s">
        <v>23</v>
      </c>
      <c r="G28" s="15" t="s">
        <v>44</v>
      </c>
      <c r="H28" s="16" t="s">
        <v>45</v>
      </c>
      <c r="I28" s="16" t="s">
        <v>24</v>
      </c>
      <c r="J28" s="16" t="s">
        <v>46</v>
      </c>
      <c r="K28" s="16" t="s">
        <v>25</v>
      </c>
      <c r="L28" s="16" t="s">
        <v>47</v>
      </c>
      <c r="M28" s="16" t="s">
        <v>27</v>
      </c>
      <c r="N28" s="16" t="s">
        <v>48</v>
      </c>
      <c r="O28" s="16" t="s">
        <v>29</v>
      </c>
      <c r="P28" s="16"/>
      <c r="Q28" s="14" t="s">
        <v>34</v>
      </c>
      <c r="R28" s="14" t="s">
        <v>35</v>
      </c>
      <c r="S28" s="14" t="s">
        <v>36</v>
      </c>
      <c r="T28" s="22" t="s">
        <v>37</v>
      </c>
      <c r="U28" s="22" t="s">
        <v>38</v>
      </c>
      <c r="V28" s="137" t="s">
        <v>39</v>
      </c>
      <c r="W28" s="137"/>
      <c r="X28" s="137"/>
      <c r="Y28" s="14" t="s">
        <v>40</v>
      </c>
      <c r="Z28" s="14" t="s">
        <v>41</v>
      </c>
      <c r="AA28" s="17" t="s">
        <v>42</v>
      </c>
    </row>
    <row r="29" spans="1:27" ht="20.100000000000001" customHeight="1">
      <c r="A29" s="116" t="s">
        <v>59</v>
      </c>
      <c r="B29" s="119" t="s">
        <v>63</v>
      </c>
      <c r="C29" s="18">
        <v>1</v>
      </c>
      <c r="D29" s="18">
        <f>C29+E29-1</f>
        <v>120</v>
      </c>
      <c r="E29" s="18">
        <v>120</v>
      </c>
      <c r="F29" s="18" t="s">
        <v>43</v>
      </c>
      <c r="G29" s="18">
        <v>1</v>
      </c>
      <c r="H29" s="18">
        <v>1</v>
      </c>
      <c r="I29" s="18">
        <v>1</v>
      </c>
      <c r="J29" s="18">
        <v>2</v>
      </c>
      <c r="K29" s="18">
        <v>2</v>
      </c>
      <c r="L29" s="18">
        <v>2</v>
      </c>
      <c r="M29" s="18">
        <v>1</v>
      </c>
      <c r="N29" s="18">
        <v>1</v>
      </c>
      <c r="O29" s="18">
        <v>1</v>
      </c>
      <c r="P29" s="18"/>
      <c r="Q29" s="18">
        <f>SUM(G29:P29)</f>
        <v>12</v>
      </c>
      <c r="R29" s="18">
        <f>Q29*2</f>
        <v>24</v>
      </c>
      <c r="S29" s="18">
        <f t="shared" ref="S29:S39" si="20">R29*E29</f>
        <v>2880</v>
      </c>
      <c r="T29" s="18">
        <v>12.3</v>
      </c>
      <c r="U29" s="18">
        <v>14</v>
      </c>
      <c r="V29" s="18">
        <v>24</v>
      </c>
      <c r="W29" s="18">
        <v>17</v>
      </c>
      <c r="X29" s="18">
        <v>8.5</v>
      </c>
      <c r="Y29" s="19">
        <f>T29*E29</f>
        <v>1476</v>
      </c>
      <c r="Z29" s="19">
        <f>U29*E29</f>
        <v>1680</v>
      </c>
      <c r="AA29" s="20">
        <f>24*17*8.5*E29/1718/35</f>
        <v>6.9210044902710797</v>
      </c>
    </row>
    <row r="30" spans="1:27" ht="20.100000000000001" customHeight="1">
      <c r="A30" s="117"/>
      <c r="B30" s="120"/>
      <c r="C30" s="18">
        <f>D29+1</f>
        <v>121</v>
      </c>
      <c r="D30" s="18">
        <f>C30+E30-1</f>
        <v>215</v>
      </c>
      <c r="E30" s="18">
        <v>95</v>
      </c>
      <c r="F30" s="18" t="s">
        <v>51</v>
      </c>
      <c r="G30" s="18">
        <v>1</v>
      </c>
      <c r="H30" s="18">
        <v>1</v>
      </c>
      <c r="I30" s="18">
        <v>1</v>
      </c>
      <c r="J30" s="18">
        <v>2</v>
      </c>
      <c r="K30" s="18">
        <v>2</v>
      </c>
      <c r="L30" s="18">
        <v>2</v>
      </c>
      <c r="M30" s="18">
        <v>1</v>
      </c>
      <c r="N30" s="18">
        <v>1</v>
      </c>
      <c r="O30" s="18">
        <v>1</v>
      </c>
      <c r="P30" s="18"/>
      <c r="Q30" s="18">
        <f>SUM(G30:P30)</f>
        <v>12</v>
      </c>
      <c r="R30" s="18">
        <f t="shared" ref="R30:R38" si="21">Q30*2</f>
        <v>24</v>
      </c>
      <c r="S30" s="18">
        <f t="shared" si="20"/>
        <v>2280</v>
      </c>
      <c r="T30" s="18">
        <v>12.3</v>
      </c>
      <c r="U30" s="18">
        <v>13.9</v>
      </c>
      <c r="V30" s="18">
        <v>24</v>
      </c>
      <c r="W30" s="18">
        <v>17</v>
      </c>
      <c r="X30" s="18">
        <v>8.5</v>
      </c>
      <c r="Y30" s="19">
        <f t="shared" ref="Y30:Y32" si="22">T30*E30</f>
        <v>1168.5</v>
      </c>
      <c r="Z30" s="19">
        <f t="shared" ref="Z30:Z32" si="23">U30*E30</f>
        <v>1320.5</v>
      </c>
      <c r="AA30" s="20">
        <f t="shared" ref="AA30:AA32" si="24">24*17*8.5*E30/1718/35</f>
        <v>5.4791285547979376</v>
      </c>
    </row>
    <row r="31" spans="1:27" ht="20.100000000000001" customHeight="1">
      <c r="A31" s="117"/>
      <c r="B31" s="120"/>
      <c r="C31" s="18">
        <f t="shared" ref="C31:C39" si="25">D30+1</f>
        <v>216</v>
      </c>
      <c r="D31" s="18">
        <f t="shared" ref="D31:D39" si="26">C31+E31-1</f>
        <v>310</v>
      </c>
      <c r="E31" s="18">
        <v>95</v>
      </c>
      <c r="F31" s="18" t="s">
        <v>52</v>
      </c>
      <c r="G31" s="18">
        <v>1</v>
      </c>
      <c r="H31" s="18">
        <v>1</v>
      </c>
      <c r="I31" s="18">
        <v>1</v>
      </c>
      <c r="J31" s="18">
        <v>2</v>
      </c>
      <c r="K31" s="18">
        <v>2</v>
      </c>
      <c r="L31" s="18">
        <v>2</v>
      </c>
      <c r="M31" s="18">
        <v>1</v>
      </c>
      <c r="N31" s="18">
        <v>1</v>
      </c>
      <c r="O31" s="18">
        <v>1</v>
      </c>
      <c r="P31" s="18"/>
      <c r="Q31" s="18">
        <f t="shared" ref="Q31:Q32" si="27">SUM(G31:P31)</f>
        <v>12</v>
      </c>
      <c r="R31" s="18">
        <f t="shared" si="21"/>
        <v>24</v>
      </c>
      <c r="S31" s="18">
        <f t="shared" si="20"/>
        <v>2280</v>
      </c>
      <c r="T31" s="18">
        <v>12.3</v>
      </c>
      <c r="U31" s="18">
        <v>14</v>
      </c>
      <c r="V31" s="18">
        <v>24</v>
      </c>
      <c r="W31" s="18">
        <v>17</v>
      </c>
      <c r="X31" s="18">
        <v>8.5</v>
      </c>
      <c r="Y31" s="19">
        <f t="shared" si="22"/>
        <v>1168.5</v>
      </c>
      <c r="Z31" s="19">
        <f t="shared" si="23"/>
        <v>1330</v>
      </c>
      <c r="AA31" s="20">
        <f t="shared" si="24"/>
        <v>5.4791285547979376</v>
      </c>
    </row>
    <row r="32" spans="1:27" ht="20.100000000000001" customHeight="1">
      <c r="A32" s="117"/>
      <c r="B32" s="120"/>
      <c r="C32" s="18">
        <f t="shared" si="25"/>
        <v>311</v>
      </c>
      <c r="D32" s="18">
        <f t="shared" si="26"/>
        <v>372</v>
      </c>
      <c r="E32" s="18">
        <v>62</v>
      </c>
      <c r="F32" s="18" t="s">
        <v>53</v>
      </c>
      <c r="G32" s="18">
        <v>1</v>
      </c>
      <c r="H32" s="18">
        <v>1</v>
      </c>
      <c r="I32" s="18">
        <v>1</v>
      </c>
      <c r="J32" s="18">
        <v>2</v>
      </c>
      <c r="K32" s="18">
        <v>2</v>
      </c>
      <c r="L32" s="18">
        <v>2</v>
      </c>
      <c r="M32" s="18">
        <v>1</v>
      </c>
      <c r="N32" s="18">
        <v>1</v>
      </c>
      <c r="O32" s="18">
        <v>1</v>
      </c>
      <c r="P32" s="18"/>
      <c r="Q32" s="18">
        <f t="shared" si="27"/>
        <v>12</v>
      </c>
      <c r="R32" s="18">
        <f t="shared" si="21"/>
        <v>24</v>
      </c>
      <c r="S32" s="18">
        <f t="shared" si="20"/>
        <v>1488</v>
      </c>
      <c r="T32" s="18">
        <v>12</v>
      </c>
      <c r="U32" s="18">
        <v>13.6</v>
      </c>
      <c r="V32" s="18">
        <v>24</v>
      </c>
      <c r="W32" s="18">
        <v>17</v>
      </c>
      <c r="X32" s="18">
        <v>8.5</v>
      </c>
      <c r="Y32" s="19">
        <f t="shared" si="22"/>
        <v>744</v>
      </c>
      <c r="Z32" s="19">
        <f t="shared" si="23"/>
        <v>843.19999999999993</v>
      </c>
      <c r="AA32" s="20">
        <f t="shared" si="24"/>
        <v>3.5758523199733907</v>
      </c>
    </row>
    <row r="33" spans="1:27" ht="20.100000000000001" customHeight="1">
      <c r="A33" s="28"/>
      <c r="B33" s="29"/>
      <c r="C33" s="18">
        <f t="shared" ref="C33" si="28">D32+1</f>
        <v>373</v>
      </c>
      <c r="D33" s="18">
        <f t="shared" ref="D33" si="29">C33+E33-1</f>
        <v>373</v>
      </c>
      <c r="E33" s="18">
        <v>1</v>
      </c>
      <c r="F33" s="18" t="s">
        <v>53</v>
      </c>
      <c r="G33" s="18">
        <v>1</v>
      </c>
      <c r="H33" s="18">
        <v>1</v>
      </c>
      <c r="I33" s="18">
        <v>1</v>
      </c>
      <c r="J33" s="18">
        <v>2</v>
      </c>
      <c r="K33" s="18">
        <v>2</v>
      </c>
      <c r="L33" s="18">
        <v>2</v>
      </c>
      <c r="M33" s="18">
        <v>1</v>
      </c>
      <c r="N33" s="18">
        <v>1</v>
      </c>
      <c r="O33" s="18">
        <v>1</v>
      </c>
      <c r="P33" s="18"/>
      <c r="Q33" s="18">
        <f t="shared" ref="Q33" si="30">SUM(G33:P33)</f>
        <v>12</v>
      </c>
      <c r="R33" s="18">
        <v>12</v>
      </c>
      <c r="S33" s="18">
        <f t="shared" ref="S33" si="31">R33*E33</f>
        <v>12</v>
      </c>
      <c r="T33" s="18">
        <v>12</v>
      </c>
      <c r="U33" s="18">
        <v>13.6</v>
      </c>
      <c r="V33" s="18">
        <v>24</v>
      </c>
      <c r="W33" s="18">
        <v>17</v>
      </c>
      <c r="X33" s="18">
        <v>8.5</v>
      </c>
      <c r="Y33" s="19">
        <f t="shared" ref="Y33" si="32">T33*E33</f>
        <v>12</v>
      </c>
      <c r="Z33" s="19">
        <f t="shared" ref="Z33" si="33">U33*E33</f>
        <v>13.6</v>
      </c>
      <c r="AA33" s="20">
        <f t="shared" ref="AA33" si="34">24*17*8.5*E33/1718/35</f>
        <v>5.7675037418925663E-2</v>
      </c>
    </row>
    <row r="34" spans="1:27" s="27" customFormat="1" ht="20.100000000000001" customHeight="1">
      <c r="A34" s="122" t="s">
        <v>57</v>
      </c>
      <c r="B34" s="123"/>
      <c r="C34" s="24"/>
      <c r="D34" s="24"/>
      <c r="E34" s="24">
        <f>SUM(E29:E33)</f>
        <v>373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>
        <f>SUM(S29:S33)</f>
        <v>8940</v>
      </c>
      <c r="T34" s="24"/>
      <c r="U34" s="24"/>
      <c r="V34" s="24"/>
      <c r="W34" s="24"/>
      <c r="X34" s="24"/>
      <c r="Y34" s="25">
        <f>SUM(Y29:Y33)</f>
        <v>4569</v>
      </c>
      <c r="Z34" s="25">
        <f>SUM(Z29:Z33)</f>
        <v>5187.3</v>
      </c>
      <c r="AA34" s="26">
        <f>SUM(AA29:AA33)</f>
        <v>21.512788957259268</v>
      </c>
    </row>
    <row r="35" spans="1:27" ht="20.100000000000001" customHeight="1">
      <c r="A35" s="116" t="s">
        <v>59</v>
      </c>
      <c r="B35" s="119" t="s">
        <v>65</v>
      </c>
      <c r="C35" s="18">
        <f>D32+1</f>
        <v>373</v>
      </c>
      <c r="D35" s="18">
        <f t="shared" si="26"/>
        <v>492</v>
      </c>
      <c r="E35" s="18">
        <v>120</v>
      </c>
      <c r="F35" s="18" t="s">
        <v>43</v>
      </c>
      <c r="G35" s="18">
        <v>1</v>
      </c>
      <c r="H35" s="18">
        <v>1</v>
      </c>
      <c r="I35" s="18">
        <v>1</v>
      </c>
      <c r="J35" s="18">
        <v>2</v>
      </c>
      <c r="K35" s="18">
        <v>2</v>
      </c>
      <c r="L35" s="18">
        <v>2</v>
      </c>
      <c r="M35" s="18">
        <v>1</v>
      </c>
      <c r="N35" s="18">
        <v>1</v>
      </c>
      <c r="O35" s="18">
        <v>1</v>
      </c>
      <c r="P35" s="18"/>
      <c r="Q35" s="18">
        <f>SUM(G35:P35)</f>
        <v>12</v>
      </c>
      <c r="R35" s="18">
        <f>Q35*2</f>
        <v>24</v>
      </c>
      <c r="S35" s="18">
        <f t="shared" si="20"/>
        <v>2880</v>
      </c>
      <c r="T35" s="18">
        <v>12.3</v>
      </c>
      <c r="U35" s="18">
        <v>14</v>
      </c>
      <c r="V35" s="18">
        <v>24</v>
      </c>
      <c r="W35" s="18">
        <v>17</v>
      </c>
      <c r="X35" s="18">
        <v>8.5</v>
      </c>
      <c r="Y35" s="19">
        <f>T35*E35</f>
        <v>1476</v>
      </c>
      <c r="Z35" s="19">
        <f>U35*E35</f>
        <v>1680</v>
      </c>
      <c r="AA35" s="20">
        <f>24*17*8.5*E35/1718/35</f>
        <v>6.9210044902710797</v>
      </c>
    </row>
    <row r="36" spans="1:27" ht="20.100000000000001" customHeight="1">
      <c r="A36" s="117"/>
      <c r="B36" s="120"/>
      <c r="C36" s="18">
        <f t="shared" si="25"/>
        <v>493</v>
      </c>
      <c r="D36" s="18">
        <f t="shared" si="26"/>
        <v>587</v>
      </c>
      <c r="E36" s="18">
        <v>95</v>
      </c>
      <c r="F36" s="18" t="s">
        <v>51</v>
      </c>
      <c r="G36" s="18">
        <v>1</v>
      </c>
      <c r="H36" s="18">
        <v>1</v>
      </c>
      <c r="I36" s="18">
        <v>1</v>
      </c>
      <c r="J36" s="18">
        <v>2</v>
      </c>
      <c r="K36" s="18">
        <v>2</v>
      </c>
      <c r="L36" s="18">
        <v>2</v>
      </c>
      <c r="M36" s="18">
        <v>1</v>
      </c>
      <c r="N36" s="18">
        <v>1</v>
      </c>
      <c r="O36" s="18">
        <v>1</v>
      </c>
      <c r="P36" s="18"/>
      <c r="Q36" s="18">
        <f t="shared" ref="Q36:Q39" si="35">SUM(G36:P36)</f>
        <v>12</v>
      </c>
      <c r="R36" s="18">
        <f t="shared" si="21"/>
        <v>24</v>
      </c>
      <c r="S36" s="18">
        <f t="shared" si="20"/>
        <v>2280</v>
      </c>
      <c r="T36" s="18">
        <v>12.2</v>
      </c>
      <c r="U36" s="18">
        <v>13.9</v>
      </c>
      <c r="V36" s="18">
        <v>24</v>
      </c>
      <c r="W36" s="18">
        <v>17</v>
      </c>
      <c r="X36" s="18">
        <v>8.5</v>
      </c>
      <c r="Y36" s="19">
        <f t="shared" ref="Y36:Y39" si="36">T36*E36</f>
        <v>1159</v>
      </c>
      <c r="Z36" s="19">
        <f t="shared" ref="Z36:Z39" si="37">U36*E36</f>
        <v>1320.5</v>
      </c>
      <c r="AA36" s="20">
        <f t="shared" ref="AA36:AA39" si="38">24*17*8.5*E36/1718/35</f>
        <v>5.4791285547979376</v>
      </c>
    </row>
    <row r="37" spans="1:27" ht="20.100000000000001" customHeight="1">
      <c r="A37" s="117"/>
      <c r="B37" s="120"/>
      <c r="C37" s="18">
        <f t="shared" si="25"/>
        <v>588</v>
      </c>
      <c r="D37" s="18">
        <f t="shared" si="26"/>
        <v>682</v>
      </c>
      <c r="E37" s="18">
        <v>95</v>
      </c>
      <c r="F37" s="18" t="s">
        <v>52</v>
      </c>
      <c r="G37" s="18">
        <v>1</v>
      </c>
      <c r="H37" s="18">
        <v>1</v>
      </c>
      <c r="I37" s="18">
        <v>1</v>
      </c>
      <c r="J37" s="18">
        <v>2</v>
      </c>
      <c r="K37" s="18">
        <v>2</v>
      </c>
      <c r="L37" s="18">
        <v>2</v>
      </c>
      <c r="M37" s="18">
        <v>1</v>
      </c>
      <c r="N37" s="18">
        <v>1</v>
      </c>
      <c r="O37" s="18">
        <v>1</v>
      </c>
      <c r="P37" s="18"/>
      <c r="Q37" s="18">
        <f t="shared" si="35"/>
        <v>12</v>
      </c>
      <c r="R37" s="18">
        <f t="shared" si="21"/>
        <v>24</v>
      </c>
      <c r="S37" s="18">
        <f t="shared" si="20"/>
        <v>2280</v>
      </c>
      <c r="T37" s="18">
        <v>12.2</v>
      </c>
      <c r="U37" s="18">
        <v>13.8</v>
      </c>
      <c r="V37" s="18">
        <v>24</v>
      </c>
      <c r="W37" s="18">
        <v>17</v>
      </c>
      <c r="X37" s="18">
        <v>8.5</v>
      </c>
      <c r="Y37" s="19">
        <f t="shared" si="36"/>
        <v>1159</v>
      </c>
      <c r="Z37" s="19">
        <f t="shared" si="37"/>
        <v>1311</v>
      </c>
      <c r="AA37" s="20">
        <f t="shared" si="38"/>
        <v>5.4791285547979376</v>
      </c>
    </row>
    <row r="38" spans="1:27" ht="20.100000000000001" customHeight="1">
      <c r="A38" s="117"/>
      <c r="B38" s="120"/>
      <c r="C38" s="18">
        <f t="shared" si="25"/>
        <v>683</v>
      </c>
      <c r="D38" s="18">
        <f t="shared" si="26"/>
        <v>744</v>
      </c>
      <c r="E38" s="18">
        <v>62</v>
      </c>
      <c r="F38" s="18" t="s">
        <v>53</v>
      </c>
      <c r="G38" s="18">
        <v>1</v>
      </c>
      <c r="H38" s="18">
        <v>1</v>
      </c>
      <c r="I38" s="18">
        <v>1</v>
      </c>
      <c r="J38" s="18">
        <v>2</v>
      </c>
      <c r="K38" s="18">
        <v>2</v>
      </c>
      <c r="L38" s="18">
        <v>2</v>
      </c>
      <c r="M38" s="18">
        <v>1</v>
      </c>
      <c r="N38" s="18">
        <v>1</v>
      </c>
      <c r="O38" s="18">
        <v>1</v>
      </c>
      <c r="P38" s="18"/>
      <c r="Q38" s="18">
        <f t="shared" si="35"/>
        <v>12</v>
      </c>
      <c r="R38" s="18">
        <f t="shared" si="21"/>
        <v>24</v>
      </c>
      <c r="S38" s="18">
        <f t="shared" si="20"/>
        <v>1488</v>
      </c>
      <c r="T38" s="18">
        <v>11.8</v>
      </c>
      <c r="U38" s="18">
        <v>13.5</v>
      </c>
      <c r="V38" s="18">
        <v>24</v>
      </c>
      <c r="W38" s="18">
        <v>17</v>
      </c>
      <c r="X38" s="18">
        <v>8.5</v>
      </c>
      <c r="Y38" s="19">
        <f t="shared" si="36"/>
        <v>731.6</v>
      </c>
      <c r="Z38" s="19">
        <f t="shared" si="37"/>
        <v>837</v>
      </c>
      <c r="AA38" s="20">
        <f t="shared" si="38"/>
        <v>3.5758523199733907</v>
      </c>
    </row>
    <row r="39" spans="1:27" ht="20.100000000000001" customHeight="1">
      <c r="A39" s="118"/>
      <c r="B39" s="121"/>
      <c r="C39" s="18">
        <f t="shared" si="25"/>
        <v>745</v>
      </c>
      <c r="D39" s="18">
        <f t="shared" si="26"/>
        <v>745</v>
      </c>
      <c r="E39" s="18">
        <v>1</v>
      </c>
      <c r="F39" s="18" t="s">
        <v>53</v>
      </c>
      <c r="G39" s="18">
        <v>1</v>
      </c>
      <c r="H39" s="18">
        <v>1</v>
      </c>
      <c r="I39" s="18">
        <v>1</v>
      </c>
      <c r="J39" s="18">
        <v>2</v>
      </c>
      <c r="K39" s="18">
        <v>2</v>
      </c>
      <c r="L39" s="18">
        <v>2</v>
      </c>
      <c r="M39" s="18">
        <v>1</v>
      </c>
      <c r="N39" s="18">
        <v>1</v>
      </c>
      <c r="O39" s="18">
        <v>1</v>
      </c>
      <c r="P39" s="18"/>
      <c r="Q39" s="18">
        <f t="shared" si="35"/>
        <v>12</v>
      </c>
      <c r="R39" s="18">
        <v>12</v>
      </c>
      <c r="S39" s="18">
        <f t="shared" si="20"/>
        <v>12</v>
      </c>
      <c r="T39" s="18">
        <v>5.9</v>
      </c>
      <c r="U39" s="18">
        <v>8</v>
      </c>
      <c r="V39" s="18">
        <v>24</v>
      </c>
      <c r="W39" s="18">
        <v>17</v>
      </c>
      <c r="X39" s="18">
        <v>8.5</v>
      </c>
      <c r="Y39" s="19">
        <f t="shared" si="36"/>
        <v>5.9</v>
      </c>
      <c r="Z39" s="19">
        <f t="shared" si="37"/>
        <v>8</v>
      </c>
      <c r="AA39" s="20">
        <f t="shared" si="38"/>
        <v>5.7675037418925663E-2</v>
      </c>
    </row>
    <row r="40" spans="1:27" s="27" customFormat="1" ht="20.100000000000001" customHeight="1">
      <c r="A40" s="122" t="s">
        <v>57</v>
      </c>
      <c r="B40" s="123"/>
      <c r="C40" s="24"/>
      <c r="D40" s="24"/>
      <c r="E40" s="24">
        <f>SUM(E35:E39)</f>
        <v>373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>
        <f>SUM(S35:S39)</f>
        <v>8940</v>
      </c>
      <c r="T40" s="24"/>
      <c r="U40" s="24"/>
      <c r="V40" s="24"/>
      <c r="W40" s="24"/>
      <c r="X40" s="24"/>
      <c r="Y40" s="25">
        <f>SUM(Y35:Y39)</f>
        <v>4531.5</v>
      </c>
      <c r="Z40" s="25">
        <f>SUM(Z35:Z39)</f>
        <v>5156.5</v>
      </c>
      <c r="AA40" s="26">
        <f>SUM(AA35:AA39)</f>
        <v>21.512788957259268</v>
      </c>
    </row>
    <row r="41" spans="1:27" ht="38.25" customHeight="1" thickBot="1">
      <c r="A41" s="114" t="s">
        <v>49</v>
      </c>
      <c r="B41" s="115"/>
      <c r="C41" s="115"/>
      <c r="D41" s="115"/>
      <c r="E41" s="21">
        <f>E21+E27+E34+E40</f>
        <v>1052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>
        <f>S21+S27+S34+S40</f>
        <v>25200</v>
      </c>
      <c r="T41" s="21"/>
      <c r="U41" s="21"/>
      <c r="V41" s="21"/>
      <c r="W41" s="21"/>
      <c r="X41" s="21"/>
      <c r="Y41" s="21">
        <f>Y21+Y27+Y34+Y40</f>
        <v>13077.5</v>
      </c>
      <c r="Z41" s="21">
        <f>Z21+Z27+Z34+Z40</f>
        <v>14816.400000000001</v>
      </c>
      <c r="AA41" s="23">
        <f>AA21+AA27+AA34+AA40</f>
        <v>60.674139364709795</v>
      </c>
    </row>
  </sheetData>
  <mergeCells count="22">
    <mergeCell ref="C15:D15"/>
    <mergeCell ref="V15:X15"/>
    <mergeCell ref="A1:AA1"/>
    <mergeCell ref="A2:AA2"/>
    <mergeCell ref="A3:AA3"/>
    <mergeCell ref="G4:AA14"/>
    <mergeCell ref="D7:F7"/>
    <mergeCell ref="A16:A19"/>
    <mergeCell ref="B16:B19"/>
    <mergeCell ref="A22:A26"/>
    <mergeCell ref="B22:B26"/>
    <mergeCell ref="A27:B27"/>
    <mergeCell ref="A21:B21"/>
    <mergeCell ref="A41:D41"/>
    <mergeCell ref="V28:X28"/>
    <mergeCell ref="A29:A32"/>
    <mergeCell ref="B29:B32"/>
    <mergeCell ref="A35:A39"/>
    <mergeCell ref="B35:B39"/>
    <mergeCell ref="A40:B40"/>
    <mergeCell ref="C28:D28"/>
    <mergeCell ref="A34:B34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view="pageLayout" zoomScale="70" zoomScaleNormal="100" zoomScaleSheetLayoutView="100" zoomScalePageLayoutView="70" workbookViewId="0">
      <selection activeCell="B25" sqref="B25:B29"/>
    </sheetView>
  </sheetViews>
  <sheetFormatPr defaultColWidth="9.140625" defaultRowHeight="15"/>
  <cols>
    <col min="1" max="1" width="21.42578125" style="77" customWidth="1"/>
    <col min="2" max="2" width="12.42578125" style="77" customWidth="1"/>
    <col min="3" max="3" width="8" style="77" customWidth="1"/>
    <col min="4" max="4" width="8.42578125" style="77" customWidth="1"/>
    <col min="5" max="5" width="7.42578125" style="77" customWidth="1"/>
    <col min="6" max="6" width="20.42578125" style="77" customWidth="1"/>
    <col min="7" max="7" width="5" style="77" customWidth="1"/>
    <col min="8" max="9" width="5.42578125" style="77" customWidth="1"/>
    <col min="10" max="16" width="4.85546875" style="77" customWidth="1"/>
    <col min="17" max="18" width="7.42578125" style="77" customWidth="1"/>
    <col min="19" max="19" width="8.42578125" style="77" customWidth="1"/>
    <col min="20" max="21" width="5.42578125" style="77" customWidth="1"/>
    <col min="22" max="22" width="5.140625" style="77" customWidth="1"/>
    <col min="23" max="23" width="5.42578125" style="77" customWidth="1"/>
    <col min="24" max="24" width="5.140625" style="77" customWidth="1"/>
    <col min="25" max="25" width="11.140625" style="77" customWidth="1"/>
    <col min="26" max="26" width="13.42578125" style="77" customWidth="1"/>
    <col min="27" max="27" width="15.42578125" style="77" customWidth="1"/>
    <col min="28" max="16384" width="9.140625" style="77"/>
  </cols>
  <sheetData>
    <row r="1" spans="1:27" ht="22.5">
      <c r="A1" s="139" t="s">
        <v>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1"/>
    </row>
    <row r="2" spans="1:27" ht="15.75">
      <c r="A2" s="78" t="s">
        <v>6</v>
      </c>
      <c r="B2" s="79"/>
      <c r="C2" s="80" t="s">
        <v>7</v>
      </c>
      <c r="D2" s="157" t="s">
        <v>71</v>
      </c>
      <c r="E2" s="158"/>
      <c r="F2" s="159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3"/>
    </row>
    <row r="3" spans="1:27" ht="15.75">
      <c r="A3" s="81" t="s">
        <v>9</v>
      </c>
      <c r="B3" s="82"/>
      <c r="C3" s="83" t="s">
        <v>7</v>
      </c>
      <c r="D3" s="82"/>
      <c r="E3" s="82"/>
      <c r="F3" s="8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3"/>
    </row>
    <row r="4" spans="1:27" ht="15.75">
      <c r="A4" s="81" t="s">
        <v>10</v>
      </c>
      <c r="B4" s="82"/>
      <c r="C4" s="83" t="s">
        <v>7</v>
      </c>
      <c r="D4" s="82" t="s">
        <v>66</v>
      </c>
      <c r="E4" s="82"/>
      <c r="F4" s="8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3"/>
    </row>
    <row r="5" spans="1:27" ht="15.75">
      <c r="A5" s="81" t="s">
        <v>11</v>
      </c>
      <c r="B5" s="82"/>
      <c r="C5" s="83" t="s">
        <v>7</v>
      </c>
      <c r="D5" s="144">
        <v>11026</v>
      </c>
      <c r="E5" s="144"/>
      <c r="F5" s="144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3"/>
    </row>
    <row r="6" spans="1:27" ht="15.75">
      <c r="A6" s="81" t="s">
        <v>12</v>
      </c>
      <c r="B6" s="82"/>
      <c r="C6" s="83" t="s">
        <v>7</v>
      </c>
      <c r="D6" s="157">
        <v>25200</v>
      </c>
      <c r="E6" s="158"/>
      <c r="F6" s="159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</row>
    <row r="7" spans="1:27" ht="15.75">
      <c r="A7" s="81" t="s">
        <v>13</v>
      </c>
      <c r="B7" s="82"/>
      <c r="C7" s="83" t="s">
        <v>14</v>
      </c>
      <c r="D7" s="82" t="s">
        <v>54</v>
      </c>
      <c r="E7" s="82"/>
      <c r="F7" s="8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3"/>
    </row>
    <row r="8" spans="1:27" ht="15.75">
      <c r="A8" s="81" t="s">
        <v>15</v>
      </c>
      <c r="B8" s="82"/>
      <c r="C8" s="83" t="s">
        <v>14</v>
      </c>
      <c r="D8" s="84">
        <f>S37</f>
        <v>25200</v>
      </c>
      <c r="E8" s="82"/>
      <c r="F8" s="8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3"/>
    </row>
    <row r="9" spans="1:27" ht="15.75">
      <c r="A9" s="5" t="s">
        <v>93</v>
      </c>
      <c r="B9" s="6" t="s">
        <v>94</v>
      </c>
      <c r="C9" s="83"/>
      <c r="D9" s="84"/>
      <c r="E9" s="82"/>
      <c r="F9" s="8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3"/>
    </row>
    <row r="10" spans="1:27" ht="15.75">
      <c r="A10" s="81" t="s">
        <v>17</v>
      </c>
      <c r="B10" s="82"/>
      <c r="C10" s="83" t="s">
        <v>14</v>
      </c>
      <c r="D10" s="84">
        <f>E37</f>
        <v>1050</v>
      </c>
      <c r="E10" s="82"/>
      <c r="F10" s="8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3"/>
    </row>
    <row r="11" spans="1:27" ht="15.75">
      <c r="A11" s="81" t="s">
        <v>18</v>
      </c>
      <c r="B11" s="82"/>
      <c r="C11" s="83" t="s">
        <v>14</v>
      </c>
      <c r="D11" s="85">
        <f>AA37</f>
        <v>60.558789289871939</v>
      </c>
      <c r="E11" s="82"/>
      <c r="F11" s="8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3"/>
    </row>
    <row r="12" spans="1:27" ht="15.75">
      <c r="A12" s="86"/>
      <c r="B12" s="87"/>
      <c r="C12" s="87"/>
      <c r="D12" s="82"/>
      <c r="E12" s="82"/>
      <c r="F12" s="8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3"/>
    </row>
    <row r="13" spans="1:27" ht="57">
      <c r="A13" s="88" t="s">
        <v>19</v>
      </c>
      <c r="B13" s="89" t="s">
        <v>20</v>
      </c>
      <c r="C13" s="138" t="s">
        <v>21</v>
      </c>
      <c r="D13" s="138"/>
      <c r="E13" s="89" t="s">
        <v>22</v>
      </c>
      <c r="F13" s="89" t="s">
        <v>23</v>
      </c>
      <c r="G13" s="90" t="s">
        <v>24</v>
      </c>
      <c r="H13" s="91" t="s">
        <v>25</v>
      </c>
      <c r="I13" s="91" t="s">
        <v>26</v>
      </c>
      <c r="J13" s="91" t="s">
        <v>27</v>
      </c>
      <c r="K13" s="91" t="s">
        <v>28</v>
      </c>
      <c r="L13" s="91" t="s">
        <v>29</v>
      </c>
      <c r="M13" s="91" t="s">
        <v>30</v>
      </c>
      <c r="N13" s="91" t="s">
        <v>31</v>
      </c>
      <c r="O13" s="91" t="s">
        <v>32</v>
      </c>
      <c r="P13" s="91" t="s">
        <v>33</v>
      </c>
      <c r="Q13" s="89" t="s">
        <v>34</v>
      </c>
      <c r="R13" s="89" t="s">
        <v>35</v>
      </c>
      <c r="S13" s="89" t="s">
        <v>36</v>
      </c>
      <c r="T13" s="90" t="s">
        <v>37</v>
      </c>
      <c r="U13" s="90" t="s">
        <v>38</v>
      </c>
      <c r="V13" s="138" t="s">
        <v>50</v>
      </c>
      <c r="W13" s="138"/>
      <c r="X13" s="138"/>
      <c r="Y13" s="89" t="s">
        <v>40</v>
      </c>
      <c r="Z13" s="89" t="s">
        <v>41</v>
      </c>
      <c r="AA13" s="92" t="s">
        <v>42</v>
      </c>
    </row>
    <row r="14" spans="1:27" ht="20.100000000000001" customHeight="1">
      <c r="A14" s="155" t="s">
        <v>58</v>
      </c>
      <c r="B14" s="156" t="s">
        <v>67</v>
      </c>
      <c r="C14" s="93">
        <v>1</v>
      </c>
      <c r="D14" s="93">
        <f>E14</f>
        <v>50</v>
      </c>
      <c r="E14" s="93">
        <v>50</v>
      </c>
      <c r="F14" s="93" t="s">
        <v>43</v>
      </c>
      <c r="G14" s="93">
        <v>1</v>
      </c>
      <c r="H14" s="93">
        <v>1</v>
      </c>
      <c r="I14" s="93">
        <v>2</v>
      </c>
      <c r="J14" s="93">
        <v>1</v>
      </c>
      <c r="K14" s="93">
        <v>2</v>
      </c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3">
        <f>SUM(G14:P14)</f>
        <v>12</v>
      </c>
      <c r="R14" s="93">
        <f>Q14*2</f>
        <v>24</v>
      </c>
      <c r="S14" s="93">
        <f t="shared" ref="S14:S17" si="0">R14*E14</f>
        <v>1200</v>
      </c>
      <c r="T14" s="93">
        <v>13.2</v>
      </c>
      <c r="U14" s="93">
        <v>14.9</v>
      </c>
      <c r="V14" s="93">
        <v>24</v>
      </c>
      <c r="W14" s="93">
        <v>17</v>
      </c>
      <c r="X14" s="93">
        <v>8.5</v>
      </c>
      <c r="Y14" s="94">
        <f>T14*E14</f>
        <v>660</v>
      </c>
      <c r="Z14" s="94">
        <f>U14*E14</f>
        <v>745</v>
      </c>
      <c r="AA14" s="95">
        <f>24*17*8.5*E14/1718/35</f>
        <v>2.8837518709462828</v>
      </c>
    </row>
    <row r="15" spans="1:27" ht="20.100000000000001" customHeight="1">
      <c r="A15" s="155"/>
      <c r="B15" s="156"/>
      <c r="C15" s="93">
        <f>D14+1</f>
        <v>51</v>
      </c>
      <c r="D15" s="93">
        <f>C15+E15-1</f>
        <v>95</v>
      </c>
      <c r="E15" s="93">
        <v>45</v>
      </c>
      <c r="F15" s="93" t="s">
        <v>51</v>
      </c>
      <c r="G15" s="93">
        <v>1</v>
      </c>
      <c r="H15" s="93">
        <v>1</v>
      </c>
      <c r="I15" s="93">
        <v>2</v>
      </c>
      <c r="J15" s="93">
        <v>1</v>
      </c>
      <c r="K15" s="93">
        <v>2</v>
      </c>
      <c r="L15" s="93">
        <v>1</v>
      </c>
      <c r="M15" s="93">
        <v>1</v>
      </c>
      <c r="N15" s="93">
        <v>1</v>
      </c>
      <c r="O15" s="93">
        <v>1</v>
      </c>
      <c r="P15" s="93">
        <v>1</v>
      </c>
      <c r="Q15" s="93">
        <f>SUM(G15:P15)</f>
        <v>12</v>
      </c>
      <c r="R15" s="93">
        <f t="shared" ref="R15:R17" si="1">Q15*2</f>
        <v>24</v>
      </c>
      <c r="S15" s="93">
        <f t="shared" si="0"/>
        <v>1080</v>
      </c>
      <c r="T15" s="96">
        <v>13</v>
      </c>
      <c r="U15" s="93">
        <v>14.6</v>
      </c>
      <c r="V15" s="93">
        <v>24</v>
      </c>
      <c r="W15" s="93">
        <v>17</v>
      </c>
      <c r="X15" s="93">
        <v>8.5</v>
      </c>
      <c r="Y15" s="94">
        <f t="shared" ref="Y15:Y17" si="2">T15*E15</f>
        <v>585</v>
      </c>
      <c r="Z15" s="94">
        <f t="shared" ref="Z15:Z17" si="3">U15*E15</f>
        <v>657</v>
      </c>
      <c r="AA15" s="95">
        <f>24*17*8.5*E15/1718/35</f>
        <v>2.5953766838516548</v>
      </c>
    </row>
    <row r="16" spans="1:27" ht="20.100000000000001" customHeight="1">
      <c r="A16" s="155"/>
      <c r="B16" s="156"/>
      <c r="C16" s="93">
        <f t="shared" ref="C16:C17" si="4">D15+1</f>
        <v>96</v>
      </c>
      <c r="D16" s="93">
        <f t="shared" ref="D16:D17" si="5">C16+E16-1</f>
        <v>140</v>
      </c>
      <c r="E16" s="93">
        <v>45</v>
      </c>
      <c r="F16" s="93" t="s">
        <v>52</v>
      </c>
      <c r="G16" s="93">
        <v>1</v>
      </c>
      <c r="H16" s="93">
        <v>1</v>
      </c>
      <c r="I16" s="93">
        <v>2</v>
      </c>
      <c r="J16" s="93">
        <v>1</v>
      </c>
      <c r="K16" s="93">
        <v>2</v>
      </c>
      <c r="L16" s="93">
        <v>1</v>
      </c>
      <c r="M16" s="93">
        <v>1</v>
      </c>
      <c r="N16" s="93">
        <v>1</v>
      </c>
      <c r="O16" s="93">
        <v>1</v>
      </c>
      <c r="P16" s="93">
        <v>1</v>
      </c>
      <c r="Q16" s="93">
        <f t="shared" ref="Q16:Q17" si="6">SUM(G16:P16)</f>
        <v>12</v>
      </c>
      <c r="R16" s="93">
        <f t="shared" si="1"/>
        <v>24</v>
      </c>
      <c r="S16" s="93">
        <f t="shared" si="0"/>
        <v>1080</v>
      </c>
      <c r="T16" s="93">
        <v>12.8</v>
      </c>
      <c r="U16" s="93">
        <v>14.4</v>
      </c>
      <c r="V16" s="93">
        <v>24</v>
      </c>
      <c r="W16" s="93">
        <v>17</v>
      </c>
      <c r="X16" s="93">
        <v>8.5</v>
      </c>
      <c r="Y16" s="94">
        <f t="shared" si="2"/>
        <v>576</v>
      </c>
      <c r="Z16" s="94">
        <f t="shared" si="3"/>
        <v>648</v>
      </c>
      <c r="AA16" s="95">
        <f>24*17*8.5*E16/1718/35</f>
        <v>2.5953766838516548</v>
      </c>
    </row>
    <row r="17" spans="1:27" ht="20.100000000000001" customHeight="1">
      <c r="A17" s="155"/>
      <c r="B17" s="156"/>
      <c r="C17" s="93">
        <f t="shared" si="4"/>
        <v>141</v>
      </c>
      <c r="D17" s="93">
        <f t="shared" si="5"/>
        <v>152</v>
      </c>
      <c r="E17" s="93">
        <v>12</v>
      </c>
      <c r="F17" s="93" t="s">
        <v>53</v>
      </c>
      <c r="G17" s="93">
        <v>1</v>
      </c>
      <c r="H17" s="93">
        <v>1</v>
      </c>
      <c r="I17" s="93">
        <v>2</v>
      </c>
      <c r="J17" s="93">
        <v>1</v>
      </c>
      <c r="K17" s="93">
        <v>2</v>
      </c>
      <c r="L17" s="93">
        <v>1</v>
      </c>
      <c r="M17" s="93">
        <v>1</v>
      </c>
      <c r="N17" s="93">
        <v>1</v>
      </c>
      <c r="O17" s="93">
        <v>1</v>
      </c>
      <c r="P17" s="93">
        <v>1</v>
      </c>
      <c r="Q17" s="93">
        <f t="shared" si="6"/>
        <v>12</v>
      </c>
      <c r="R17" s="93">
        <f t="shared" si="1"/>
        <v>24</v>
      </c>
      <c r="S17" s="93">
        <f t="shared" si="0"/>
        <v>288</v>
      </c>
      <c r="T17" s="93">
        <v>12.8</v>
      </c>
      <c r="U17" s="93">
        <v>14.4</v>
      </c>
      <c r="V17" s="93">
        <v>24</v>
      </c>
      <c r="W17" s="93">
        <v>17</v>
      </c>
      <c r="X17" s="93">
        <v>8.5</v>
      </c>
      <c r="Y17" s="94">
        <f t="shared" si="2"/>
        <v>153.60000000000002</v>
      </c>
      <c r="Z17" s="94">
        <f t="shared" si="3"/>
        <v>172.8</v>
      </c>
      <c r="AA17" s="95">
        <f>24*17*8.5*E17/1718/35</f>
        <v>0.69210044902710799</v>
      </c>
    </row>
    <row r="18" spans="1:27" ht="20.100000000000001" customHeight="1">
      <c r="A18" s="147" t="s">
        <v>57</v>
      </c>
      <c r="B18" s="148"/>
      <c r="C18" s="93"/>
      <c r="D18" s="93"/>
      <c r="E18" s="93">
        <f>SUM(E14:E17)</f>
        <v>152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>
        <f>SUM(S14:S17)</f>
        <v>3648</v>
      </c>
      <c r="T18" s="93"/>
      <c r="U18" s="93"/>
      <c r="V18" s="93"/>
      <c r="W18" s="93"/>
      <c r="X18" s="93"/>
      <c r="Y18" s="94">
        <f>SUM(Y14:Y17)</f>
        <v>1974.6</v>
      </c>
      <c r="Z18" s="94">
        <f>SUM(Z14:Z17)</f>
        <v>2222.8000000000002</v>
      </c>
      <c r="AA18" s="95">
        <f>SUM(AA14:AA17)</f>
        <v>8.7666056876767016</v>
      </c>
    </row>
    <row r="19" spans="1:27" ht="20.100000000000001" customHeight="1">
      <c r="A19" s="155" t="s">
        <v>58</v>
      </c>
      <c r="B19" s="156" t="s">
        <v>69</v>
      </c>
      <c r="C19" s="93">
        <f>D17+1</f>
        <v>153</v>
      </c>
      <c r="D19" s="93">
        <f>C19+E19-1</f>
        <v>272</v>
      </c>
      <c r="E19" s="93">
        <v>120</v>
      </c>
      <c r="F19" s="93" t="s">
        <v>43</v>
      </c>
      <c r="G19" s="93">
        <v>1</v>
      </c>
      <c r="H19" s="93">
        <v>1</v>
      </c>
      <c r="I19" s="93">
        <v>1</v>
      </c>
      <c r="J19" s="93">
        <v>2</v>
      </c>
      <c r="K19" s="93">
        <v>2</v>
      </c>
      <c r="L19" s="93">
        <v>2</v>
      </c>
      <c r="M19" s="93">
        <v>1</v>
      </c>
      <c r="N19" s="93">
        <v>1</v>
      </c>
      <c r="O19" s="93">
        <v>1</v>
      </c>
      <c r="P19" s="93"/>
      <c r="Q19" s="93">
        <f>SUM(G19:P19)</f>
        <v>12</v>
      </c>
      <c r="R19" s="93">
        <f>Q19*2</f>
        <v>24</v>
      </c>
      <c r="S19" s="93">
        <f t="shared" ref="S19:S22" si="7">R19*E19</f>
        <v>2880</v>
      </c>
      <c r="T19" s="93">
        <v>12.3</v>
      </c>
      <c r="U19" s="96">
        <v>14</v>
      </c>
      <c r="V19" s="93">
        <v>24</v>
      </c>
      <c r="W19" s="93">
        <v>17</v>
      </c>
      <c r="X19" s="93">
        <v>8.5</v>
      </c>
      <c r="Y19" s="94">
        <f>T19*E19</f>
        <v>1476</v>
      </c>
      <c r="Z19" s="94">
        <f>U19*E19</f>
        <v>1680</v>
      </c>
      <c r="AA19" s="95">
        <f>24*17*8.5*E19/1718/35</f>
        <v>6.9210044902710797</v>
      </c>
    </row>
    <row r="20" spans="1:27" ht="20.100000000000001" customHeight="1">
      <c r="A20" s="155"/>
      <c r="B20" s="156"/>
      <c r="C20" s="93">
        <f>D19+1</f>
        <v>273</v>
      </c>
      <c r="D20" s="93">
        <f>C20+E20-1</f>
        <v>367</v>
      </c>
      <c r="E20" s="93">
        <v>95</v>
      </c>
      <c r="F20" s="93" t="s">
        <v>51</v>
      </c>
      <c r="G20" s="93">
        <v>1</v>
      </c>
      <c r="H20" s="93">
        <v>1</v>
      </c>
      <c r="I20" s="93">
        <v>1</v>
      </c>
      <c r="J20" s="93">
        <v>2</v>
      </c>
      <c r="K20" s="93">
        <v>2</v>
      </c>
      <c r="L20" s="93">
        <v>2</v>
      </c>
      <c r="M20" s="93">
        <v>1</v>
      </c>
      <c r="N20" s="93">
        <v>1</v>
      </c>
      <c r="O20" s="93">
        <v>1</v>
      </c>
      <c r="P20" s="93"/>
      <c r="Q20" s="93">
        <f>SUM(G20:P20)</f>
        <v>12</v>
      </c>
      <c r="R20" s="93">
        <f t="shared" ref="R20:R22" si="8">Q20*2</f>
        <v>24</v>
      </c>
      <c r="S20" s="93">
        <f t="shared" si="7"/>
        <v>2280</v>
      </c>
      <c r="T20" s="93">
        <v>12.3</v>
      </c>
      <c r="U20" s="93">
        <v>13.9</v>
      </c>
      <c r="V20" s="93">
        <v>24</v>
      </c>
      <c r="W20" s="93">
        <v>17</v>
      </c>
      <c r="X20" s="93">
        <v>8.5</v>
      </c>
      <c r="Y20" s="94">
        <f t="shared" ref="Y20:Y22" si="9">T20*E20</f>
        <v>1168.5</v>
      </c>
      <c r="Z20" s="94">
        <f t="shared" ref="Z20:Z22" si="10">U20*E20</f>
        <v>1320.5</v>
      </c>
      <c r="AA20" s="95">
        <f>24*17*8.5*E20/1718/35</f>
        <v>5.4791285547979376</v>
      </c>
    </row>
    <row r="21" spans="1:27" ht="20.100000000000001" customHeight="1">
      <c r="A21" s="155"/>
      <c r="B21" s="156"/>
      <c r="C21" s="93">
        <f t="shared" ref="C21:C22" si="11">D20+1</f>
        <v>368</v>
      </c>
      <c r="D21" s="93">
        <f t="shared" ref="D21:D22" si="12">C21+E21-1</f>
        <v>462</v>
      </c>
      <c r="E21" s="93">
        <v>95</v>
      </c>
      <c r="F21" s="93" t="s">
        <v>52</v>
      </c>
      <c r="G21" s="93">
        <v>1</v>
      </c>
      <c r="H21" s="93">
        <v>1</v>
      </c>
      <c r="I21" s="93">
        <v>1</v>
      </c>
      <c r="J21" s="93">
        <v>2</v>
      </c>
      <c r="K21" s="93">
        <v>2</v>
      </c>
      <c r="L21" s="93">
        <v>2</v>
      </c>
      <c r="M21" s="93">
        <v>1</v>
      </c>
      <c r="N21" s="93">
        <v>1</v>
      </c>
      <c r="O21" s="93">
        <v>1</v>
      </c>
      <c r="P21" s="93"/>
      <c r="Q21" s="93">
        <f t="shared" ref="Q21:Q22" si="13">SUM(G21:P21)</f>
        <v>12</v>
      </c>
      <c r="R21" s="93">
        <f t="shared" si="8"/>
        <v>24</v>
      </c>
      <c r="S21" s="93">
        <f t="shared" si="7"/>
        <v>2280</v>
      </c>
      <c r="T21" s="93">
        <v>12.3</v>
      </c>
      <c r="U21" s="96">
        <v>14</v>
      </c>
      <c r="V21" s="93">
        <v>24</v>
      </c>
      <c r="W21" s="93">
        <v>17</v>
      </c>
      <c r="X21" s="93">
        <v>8.5</v>
      </c>
      <c r="Y21" s="94">
        <f t="shared" si="9"/>
        <v>1168.5</v>
      </c>
      <c r="Z21" s="94">
        <f t="shared" si="10"/>
        <v>1330</v>
      </c>
      <c r="AA21" s="95">
        <f>24*17*8.5*E21/1718/35</f>
        <v>5.4791285547979376</v>
      </c>
    </row>
    <row r="22" spans="1:27" ht="20.100000000000001" customHeight="1">
      <c r="A22" s="155"/>
      <c r="B22" s="156"/>
      <c r="C22" s="93">
        <f t="shared" si="11"/>
        <v>463</v>
      </c>
      <c r="D22" s="93">
        <f t="shared" si="12"/>
        <v>524</v>
      </c>
      <c r="E22" s="93">
        <v>62</v>
      </c>
      <c r="F22" s="93" t="s">
        <v>53</v>
      </c>
      <c r="G22" s="93">
        <v>1</v>
      </c>
      <c r="H22" s="93">
        <v>1</v>
      </c>
      <c r="I22" s="93">
        <v>1</v>
      </c>
      <c r="J22" s="93">
        <v>2</v>
      </c>
      <c r="K22" s="93">
        <v>2</v>
      </c>
      <c r="L22" s="93">
        <v>2</v>
      </c>
      <c r="M22" s="93">
        <v>1</v>
      </c>
      <c r="N22" s="93">
        <v>1</v>
      </c>
      <c r="O22" s="93">
        <v>1</v>
      </c>
      <c r="P22" s="93"/>
      <c r="Q22" s="93">
        <f t="shared" si="13"/>
        <v>12</v>
      </c>
      <c r="R22" s="93">
        <f t="shared" si="8"/>
        <v>24</v>
      </c>
      <c r="S22" s="93">
        <f t="shared" si="7"/>
        <v>1488</v>
      </c>
      <c r="T22" s="96">
        <v>12</v>
      </c>
      <c r="U22" s="93">
        <v>13.6</v>
      </c>
      <c r="V22" s="93">
        <v>24</v>
      </c>
      <c r="W22" s="93">
        <v>17</v>
      </c>
      <c r="X22" s="93">
        <v>8.5</v>
      </c>
      <c r="Y22" s="94">
        <f t="shared" si="9"/>
        <v>744</v>
      </c>
      <c r="Z22" s="94">
        <f t="shared" si="10"/>
        <v>843.19999999999993</v>
      </c>
      <c r="AA22" s="95">
        <f>24*17*8.5*E22/1718/35</f>
        <v>3.5758523199733907</v>
      </c>
    </row>
    <row r="23" spans="1:27" ht="20.100000000000001" customHeight="1">
      <c r="A23" s="147" t="s">
        <v>57</v>
      </c>
      <c r="B23" s="148"/>
      <c r="C23" s="93"/>
      <c r="D23" s="93"/>
      <c r="E23" s="93">
        <f>SUM(E19:E22)</f>
        <v>372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>
        <f>SUM(S19:S22)</f>
        <v>8928</v>
      </c>
      <c r="T23" s="93"/>
      <c r="U23" s="93"/>
      <c r="V23" s="93"/>
      <c r="W23" s="93"/>
      <c r="X23" s="93"/>
      <c r="Y23" s="94">
        <f>SUM(Y19:Y22)</f>
        <v>4557</v>
      </c>
      <c r="Z23" s="94">
        <f>SUM(Z19:Z22)</f>
        <v>5173.7</v>
      </c>
      <c r="AA23" s="95">
        <f>SUM(AA19:AA22)</f>
        <v>21.455113919840343</v>
      </c>
    </row>
    <row r="24" spans="1:27" ht="51.75" customHeight="1">
      <c r="A24" s="88" t="s">
        <v>19</v>
      </c>
      <c r="B24" s="89" t="s">
        <v>20</v>
      </c>
      <c r="C24" s="138" t="s">
        <v>21</v>
      </c>
      <c r="D24" s="138"/>
      <c r="E24" s="89" t="s">
        <v>22</v>
      </c>
      <c r="F24" s="89" t="s">
        <v>23</v>
      </c>
      <c r="G24" s="90" t="s">
        <v>44</v>
      </c>
      <c r="H24" s="91" t="s">
        <v>45</v>
      </c>
      <c r="I24" s="91" t="s">
        <v>24</v>
      </c>
      <c r="J24" s="91" t="s">
        <v>46</v>
      </c>
      <c r="K24" s="91" t="s">
        <v>25</v>
      </c>
      <c r="L24" s="91" t="s">
        <v>47</v>
      </c>
      <c r="M24" s="91" t="s">
        <v>27</v>
      </c>
      <c r="N24" s="91" t="s">
        <v>48</v>
      </c>
      <c r="O24" s="91" t="s">
        <v>29</v>
      </c>
      <c r="P24" s="91"/>
      <c r="Q24" s="89" t="s">
        <v>34</v>
      </c>
      <c r="R24" s="89" t="s">
        <v>35</v>
      </c>
      <c r="S24" s="89" t="s">
        <v>36</v>
      </c>
      <c r="T24" s="90" t="s">
        <v>37</v>
      </c>
      <c r="U24" s="90" t="s">
        <v>38</v>
      </c>
      <c r="V24" s="138" t="s">
        <v>39</v>
      </c>
      <c r="W24" s="138"/>
      <c r="X24" s="138"/>
      <c r="Y24" s="89" t="s">
        <v>40</v>
      </c>
      <c r="Z24" s="89" t="s">
        <v>41</v>
      </c>
      <c r="AA24" s="92" t="s">
        <v>42</v>
      </c>
    </row>
    <row r="25" spans="1:27" ht="20.100000000000001" customHeight="1">
      <c r="A25" s="149" t="s">
        <v>58</v>
      </c>
      <c r="B25" s="152" t="s">
        <v>68</v>
      </c>
      <c r="C25" s="93">
        <v>1</v>
      </c>
      <c r="D25" s="93">
        <f>C25+E25-1</f>
        <v>50</v>
      </c>
      <c r="E25" s="93">
        <v>50</v>
      </c>
      <c r="F25" s="93" t="s">
        <v>43</v>
      </c>
      <c r="G25" s="93">
        <v>1</v>
      </c>
      <c r="H25" s="93">
        <v>1</v>
      </c>
      <c r="I25" s="93">
        <v>2</v>
      </c>
      <c r="J25" s="93">
        <v>1</v>
      </c>
      <c r="K25" s="93">
        <v>2</v>
      </c>
      <c r="L25" s="93">
        <v>1</v>
      </c>
      <c r="M25" s="93">
        <v>1</v>
      </c>
      <c r="N25" s="93">
        <v>1</v>
      </c>
      <c r="O25" s="93">
        <v>1</v>
      </c>
      <c r="P25" s="93">
        <v>1</v>
      </c>
      <c r="Q25" s="93">
        <f>SUM(G25:P25)</f>
        <v>12</v>
      </c>
      <c r="R25" s="93">
        <f>Q25*2</f>
        <v>24</v>
      </c>
      <c r="S25" s="93">
        <f>R25*E25</f>
        <v>1200</v>
      </c>
      <c r="T25" s="96">
        <v>13.2</v>
      </c>
      <c r="U25" s="93">
        <v>14.8</v>
      </c>
      <c r="V25" s="93">
        <v>24</v>
      </c>
      <c r="W25" s="93">
        <v>17</v>
      </c>
      <c r="X25" s="93">
        <v>8.5</v>
      </c>
      <c r="Y25" s="94">
        <f>T25*E25</f>
        <v>660</v>
      </c>
      <c r="Z25" s="94">
        <f>U25*E25</f>
        <v>740</v>
      </c>
      <c r="AA25" s="95">
        <f>24*17*8.5*E25/1718/35</f>
        <v>2.8837518709462828</v>
      </c>
    </row>
    <row r="26" spans="1:27" ht="20.100000000000001" customHeight="1">
      <c r="A26" s="150"/>
      <c r="B26" s="153"/>
      <c r="C26" s="93">
        <f>D25+1</f>
        <v>51</v>
      </c>
      <c r="D26" s="93">
        <f>C26+E26-1</f>
        <v>95</v>
      </c>
      <c r="E26" s="93">
        <v>45</v>
      </c>
      <c r="F26" s="93" t="s">
        <v>51</v>
      </c>
      <c r="G26" s="93">
        <v>1</v>
      </c>
      <c r="H26" s="93">
        <v>1</v>
      </c>
      <c r="I26" s="93">
        <v>2</v>
      </c>
      <c r="J26" s="93">
        <v>1</v>
      </c>
      <c r="K26" s="93">
        <v>2</v>
      </c>
      <c r="L26" s="93">
        <v>1</v>
      </c>
      <c r="M26" s="93">
        <v>1</v>
      </c>
      <c r="N26" s="93">
        <v>1</v>
      </c>
      <c r="O26" s="93">
        <v>1</v>
      </c>
      <c r="P26" s="93">
        <v>1</v>
      </c>
      <c r="Q26" s="93">
        <f t="shared" ref="Q26:Q29" si="14">SUM(G26:P26)</f>
        <v>12</v>
      </c>
      <c r="R26" s="93">
        <f>Q26*2</f>
        <v>24</v>
      </c>
      <c r="S26" s="93">
        <f>R26*E26</f>
        <v>1080</v>
      </c>
      <c r="T26" s="96">
        <v>13</v>
      </c>
      <c r="U26" s="93">
        <v>14.6</v>
      </c>
      <c r="V26" s="93">
        <v>24</v>
      </c>
      <c r="W26" s="93">
        <v>17</v>
      </c>
      <c r="X26" s="93">
        <v>8.5</v>
      </c>
      <c r="Y26" s="94">
        <f t="shared" ref="Y26:Y29" si="15">T26*E26</f>
        <v>585</v>
      </c>
      <c r="Z26" s="94">
        <f t="shared" ref="Z26:Z29" si="16">U26*E26</f>
        <v>657</v>
      </c>
      <c r="AA26" s="95">
        <f>24*17*8.5*E26/1718/35</f>
        <v>2.5953766838516548</v>
      </c>
    </row>
    <row r="27" spans="1:27" ht="20.100000000000001" customHeight="1">
      <c r="A27" s="150"/>
      <c r="B27" s="153"/>
      <c r="C27" s="93">
        <f>D26+1</f>
        <v>96</v>
      </c>
      <c r="D27" s="93">
        <f>C27+E27-1</f>
        <v>140</v>
      </c>
      <c r="E27" s="93">
        <v>45</v>
      </c>
      <c r="F27" s="93" t="s">
        <v>52</v>
      </c>
      <c r="G27" s="93">
        <v>1</v>
      </c>
      <c r="H27" s="93">
        <v>1</v>
      </c>
      <c r="I27" s="93">
        <v>2</v>
      </c>
      <c r="J27" s="93">
        <v>1</v>
      </c>
      <c r="K27" s="93">
        <v>2</v>
      </c>
      <c r="L27" s="93">
        <v>1</v>
      </c>
      <c r="M27" s="93">
        <v>1</v>
      </c>
      <c r="N27" s="93">
        <v>1</v>
      </c>
      <c r="O27" s="93">
        <v>1</v>
      </c>
      <c r="P27" s="93">
        <v>1</v>
      </c>
      <c r="Q27" s="93">
        <f t="shared" si="14"/>
        <v>12</v>
      </c>
      <c r="R27" s="93">
        <f>Q27*2</f>
        <v>24</v>
      </c>
      <c r="S27" s="93">
        <f>R27*E27</f>
        <v>1080</v>
      </c>
      <c r="T27" s="96">
        <v>13</v>
      </c>
      <c r="U27" s="93">
        <v>14.6</v>
      </c>
      <c r="V27" s="93">
        <v>24</v>
      </c>
      <c r="W27" s="93">
        <v>17</v>
      </c>
      <c r="X27" s="93">
        <v>8.5</v>
      </c>
      <c r="Y27" s="94">
        <f t="shared" si="15"/>
        <v>585</v>
      </c>
      <c r="Z27" s="94">
        <f t="shared" si="16"/>
        <v>657</v>
      </c>
      <c r="AA27" s="95">
        <f>24*17*8.5*E27/1718/35</f>
        <v>2.5953766838516548</v>
      </c>
    </row>
    <row r="28" spans="1:27" ht="20.100000000000001" customHeight="1">
      <c r="A28" s="150"/>
      <c r="B28" s="153"/>
      <c r="C28" s="93">
        <f>D27+1</f>
        <v>141</v>
      </c>
      <c r="D28" s="93">
        <f>C28+E28-1</f>
        <v>152</v>
      </c>
      <c r="E28" s="93">
        <v>12</v>
      </c>
      <c r="F28" s="93" t="s">
        <v>53</v>
      </c>
      <c r="G28" s="93">
        <v>1</v>
      </c>
      <c r="H28" s="93">
        <v>1</v>
      </c>
      <c r="I28" s="93">
        <v>2</v>
      </c>
      <c r="J28" s="93">
        <v>1</v>
      </c>
      <c r="K28" s="93">
        <v>2</v>
      </c>
      <c r="L28" s="93">
        <v>1</v>
      </c>
      <c r="M28" s="93">
        <v>1</v>
      </c>
      <c r="N28" s="93">
        <v>1</v>
      </c>
      <c r="O28" s="93">
        <v>1</v>
      </c>
      <c r="P28" s="93">
        <v>1</v>
      </c>
      <c r="Q28" s="93">
        <f t="shared" si="14"/>
        <v>12</v>
      </c>
      <c r="R28" s="93">
        <f>Q28*2</f>
        <v>24</v>
      </c>
      <c r="S28" s="93">
        <f>R28*E28</f>
        <v>288</v>
      </c>
      <c r="T28" s="96">
        <v>12.8</v>
      </c>
      <c r="U28" s="93">
        <v>14.4</v>
      </c>
      <c r="V28" s="93">
        <v>24</v>
      </c>
      <c r="W28" s="93">
        <v>17</v>
      </c>
      <c r="X28" s="93">
        <v>8.5</v>
      </c>
      <c r="Y28" s="94">
        <f t="shared" si="15"/>
        <v>153.60000000000002</v>
      </c>
      <c r="Z28" s="94">
        <f t="shared" si="16"/>
        <v>172.8</v>
      </c>
      <c r="AA28" s="95">
        <f>24*17*8.5*E28/1718/35</f>
        <v>0.69210044902710799</v>
      </c>
    </row>
    <row r="29" spans="1:27" ht="20.100000000000001" customHeight="1">
      <c r="A29" s="151"/>
      <c r="B29" s="154"/>
      <c r="C29" s="93">
        <f>D28+1</f>
        <v>153</v>
      </c>
      <c r="D29" s="93">
        <f>C29+E29-1</f>
        <v>153</v>
      </c>
      <c r="E29" s="93">
        <v>1</v>
      </c>
      <c r="F29" s="93" t="s">
        <v>53</v>
      </c>
      <c r="G29" s="93">
        <v>1</v>
      </c>
      <c r="H29" s="93">
        <v>1</v>
      </c>
      <c r="I29" s="93">
        <v>2</v>
      </c>
      <c r="J29" s="93">
        <v>1</v>
      </c>
      <c r="K29" s="93">
        <v>2</v>
      </c>
      <c r="L29" s="93">
        <v>1</v>
      </c>
      <c r="M29" s="93">
        <v>1</v>
      </c>
      <c r="N29" s="93">
        <v>1</v>
      </c>
      <c r="O29" s="93">
        <v>1</v>
      </c>
      <c r="P29" s="93">
        <v>1</v>
      </c>
      <c r="Q29" s="93">
        <f t="shared" si="14"/>
        <v>12</v>
      </c>
      <c r="R29" s="93">
        <v>24</v>
      </c>
      <c r="S29" s="93">
        <f>R29*E29</f>
        <v>24</v>
      </c>
      <c r="T29" s="96">
        <v>6</v>
      </c>
      <c r="U29" s="93">
        <v>8.6</v>
      </c>
      <c r="V29" s="93">
        <v>24</v>
      </c>
      <c r="W29" s="93">
        <v>17</v>
      </c>
      <c r="X29" s="93">
        <v>8.5</v>
      </c>
      <c r="Y29" s="94">
        <f t="shared" si="15"/>
        <v>6</v>
      </c>
      <c r="Z29" s="94">
        <f t="shared" si="16"/>
        <v>8.6</v>
      </c>
      <c r="AA29" s="95">
        <f>24*17*8.5*E29/1718/35</f>
        <v>5.7675037418925663E-2</v>
      </c>
    </row>
    <row r="30" spans="1:27" ht="20.100000000000001" customHeight="1">
      <c r="A30" s="147" t="s">
        <v>57</v>
      </c>
      <c r="B30" s="148"/>
      <c r="C30" s="93"/>
      <c r="D30" s="93"/>
      <c r="E30" s="93">
        <f>SUM(E25:E29)</f>
        <v>153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>
        <f>SUM(S25:S29)</f>
        <v>3672</v>
      </c>
      <c r="T30" s="93"/>
      <c r="U30" s="93"/>
      <c r="V30" s="93"/>
      <c r="W30" s="93"/>
      <c r="X30" s="93"/>
      <c r="Y30" s="94">
        <f>SUM(Y25:Y29)</f>
        <v>1989.6</v>
      </c>
      <c r="Z30" s="94">
        <f>SUM(Z25:Z29)</f>
        <v>2235.4</v>
      </c>
      <c r="AA30" s="95">
        <f>SUM(AA25:AA29)</f>
        <v>8.8242807250956279</v>
      </c>
    </row>
    <row r="31" spans="1:27" ht="20.100000000000001" customHeight="1">
      <c r="A31" s="149" t="s">
        <v>58</v>
      </c>
      <c r="B31" s="152" t="s">
        <v>70</v>
      </c>
      <c r="C31" s="93">
        <f>D29+1</f>
        <v>154</v>
      </c>
      <c r="D31" s="93">
        <f t="shared" ref="D31:D35" si="17">C31+E31-1</f>
        <v>273</v>
      </c>
      <c r="E31" s="93">
        <v>120</v>
      </c>
      <c r="F31" s="93" t="s">
        <v>43</v>
      </c>
      <c r="G31" s="93">
        <v>1</v>
      </c>
      <c r="H31" s="93">
        <v>1</v>
      </c>
      <c r="I31" s="93">
        <v>1</v>
      </c>
      <c r="J31" s="93">
        <v>2</v>
      </c>
      <c r="K31" s="93">
        <v>2</v>
      </c>
      <c r="L31" s="93">
        <v>2</v>
      </c>
      <c r="M31" s="93">
        <v>1</v>
      </c>
      <c r="N31" s="93">
        <v>1</v>
      </c>
      <c r="O31" s="93">
        <v>1</v>
      </c>
      <c r="P31" s="93"/>
      <c r="Q31" s="93">
        <f>SUM(G31:P31)</f>
        <v>12</v>
      </c>
      <c r="R31" s="93">
        <f>Q31*2</f>
        <v>24</v>
      </c>
      <c r="S31" s="93">
        <f t="shared" ref="S31:S35" si="18">R31*E31</f>
        <v>2880</v>
      </c>
      <c r="T31" s="93">
        <v>12.3</v>
      </c>
      <c r="U31" s="93">
        <v>14</v>
      </c>
      <c r="V31" s="93">
        <v>24</v>
      </c>
      <c r="W31" s="93">
        <v>17</v>
      </c>
      <c r="X31" s="93">
        <v>8.5</v>
      </c>
      <c r="Y31" s="94">
        <f>T31*E31</f>
        <v>1476</v>
      </c>
      <c r="Z31" s="94">
        <f>U31*E31</f>
        <v>1680</v>
      </c>
      <c r="AA31" s="95">
        <f>24*17*8.5*E31/1718/35</f>
        <v>6.9210044902710797</v>
      </c>
    </row>
    <row r="32" spans="1:27" ht="20.100000000000001" customHeight="1">
      <c r="A32" s="150"/>
      <c r="B32" s="153"/>
      <c r="C32" s="93">
        <f t="shared" ref="C32:C35" si="19">D31+1</f>
        <v>274</v>
      </c>
      <c r="D32" s="93">
        <f t="shared" si="17"/>
        <v>368</v>
      </c>
      <c r="E32" s="93">
        <v>95</v>
      </c>
      <c r="F32" s="93" t="s">
        <v>51</v>
      </c>
      <c r="G32" s="93">
        <v>1</v>
      </c>
      <c r="H32" s="93">
        <v>1</v>
      </c>
      <c r="I32" s="93">
        <v>1</v>
      </c>
      <c r="J32" s="93">
        <v>2</v>
      </c>
      <c r="K32" s="93">
        <v>2</v>
      </c>
      <c r="L32" s="93">
        <v>2</v>
      </c>
      <c r="M32" s="93">
        <v>1</v>
      </c>
      <c r="N32" s="93">
        <v>1</v>
      </c>
      <c r="O32" s="93">
        <v>1</v>
      </c>
      <c r="P32" s="93"/>
      <c r="Q32" s="93">
        <f t="shared" ref="Q32:Q35" si="20">SUM(G32:P32)</f>
        <v>12</v>
      </c>
      <c r="R32" s="93">
        <f t="shared" ref="R32:R34" si="21">Q32*2</f>
        <v>24</v>
      </c>
      <c r="S32" s="93">
        <f t="shared" si="18"/>
        <v>2280</v>
      </c>
      <c r="T32" s="93">
        <v>12.2</v>
      </c>
      <c r="U32" s="93">
        <v>13.9</v>
      </c>
      <c r="V32" s="93">
        <v>24</v>
      </c>
      <c r="W32" s="93">
        <v>17</v>
      </c>
      <c r="X32" s="93">
        <v>8.5</v>
      </c>
      <c r="Y32" s="94">
        <f t="shared" ref="Y32:Y35" si="22">T32*E32</f>
        <v>1159</v>
      </c>
      <c r="Z32" s="94">
        <f t="shared" ref="Z32:Z35" si="23">U32*E32</f>
        <v>1320.5</v>
      </c>
      <c r="AA32" s="95">
        <f>24*17*8.5*E32/1718/35</f>
        <v>5.4791285547979376</v>
      </c>
    </row>
    <row r="33" spans="1:27" ht="20.100000000000001" customHeight="1">
      <c r="A33" s="150"/>
      <c r="B33" s="153"/>
      <c r="C33" s="93">
        <f t="shared" si="19"/>
        <v>369</v>
      </c>
      <c r="D33" s="93">
        <f t="shared" si="17"/>
        <v>463</v>
      </c>
      <c r="E33" s="93">
        <v>95</v>
      </c>
      <c r="F33" s="93" t="s">
        <v>52</v>
      </c>
      <c r="G33" s="93">
        <v>1</v>
      </c>
      <c r="H33" s="93">
        <v>1</v>
      </c>
      <c r="I33" s="93">
        <v>1</v>
      </c>
      <c r="J33" s="93">
        <v>2</v>
      </c>
      <c r="K33" s="93">
        <v>2</v>
      </c>
      <c r="L33" s="93">
        <v>2</v>
      </c>
      <c r="M33" s="93">
        <v>1</v>
      </c>
      <c r="N33" s="93">
        <v>1</v>
      </c>
      <c r="O33" s="93">
        <v>1</v>
      </c>
      <c r="P33" s="93"/>
      <c r="Q33" s="93">
        <f t="shared" si="20"/>
        <v>12</v>
      </c>
      <c r="R33" s="93">
        <f t="shared" si="21"/>
        <v>24</v>
      </c>
      <c r="S33" s="93">
        <f t="shared" si="18"/>
        <v>2280</v>
      </c>
      <c r="T33" s="93">
        <v>12.2</v>
      </c>
      <c r="U33" s="93">
        <v>13.8</v>
      </c>
      <c r="V33" s="93">
        <v>24</v>
      </c>
      <c r="W33" s="93">
        <v>17</v>
      </c>
      <c r="X33" s="93">
        <v>8.5</v>
      </c>
      <c r="Y33" s="94">
        <f t="shared" si="22"/>
        <v>1159</v>
      </c>
      <c r="Z33" s="94">
        <f t="shared" si="23"/>
        <v>1311</v>
      </c>
      <c r="AA33" s="95">
        <f>24*17*8.5*E33/1718/35</f>
        <v>5.4791285547979376</v>
      </c>
    </row>
    <row r="34" spans="1:27" ht="20.100000000000001" customHeight="1">
      <c r="A34" s="150"/>
      <c r="B34" s="153"/>
      <c r="C34" s="93">
        <f t="shared" si="19"/>
        <v>464</v>
      </c>
      <c r="D34" s="93">
        <f t="shared" si="17"/>
        <v>525</v>
      </c>
      <c r="E34" s="93">
        <v>62</v>
      </c>
      <c r="F34" s="93" t="s">
        <v>53</v>
      </c>
      <c r="G34" s="93">
        <v>1</v>
      </c>
      <c r="H34" s="93">
        <v>1</v>
      </c>
      <c r="I34" s="93">
        <v>1</v>
      </c>
      <c r="J34" s="93">
        <v>2</v>
      </c>
      <c r="K34" s="93">
        <v>2</v>
      </c>
      <c r="L34" s="93">
        <v>2</v>
      </c>
      <c r="M34" s="93">
        <v>1</v>
      </c>
      <c r="N34" s="93">
        <v>1</v>
      </c>
      <c r="O34" s="93">
        <v>1</v>
      </c>
      <c r="P34" s="93"/>
      <c r="Q34" s="93">
        <f t="shared" si="20"/>
        <v>12</v>
      </c>
      <c r="R34" s="93">
        <f t="shared" si="21"/>
        <v>24</v>
      </c>
      <c r="S34" s="93">
        <f t="shared" si="18"/>
        <v>1488</v>
      </c>
      <c r="T34" s="93">
        <v>11.8</v>
      </c>
      <c r="U34" s="93">
        <v>13.5</v>
      </c>
      <c r="V34" s="93">
        <v>24</v>
      </c>
      <c r="W34" s="93">
        <v>17</v>
      </c>
      <c r="X34" s="93">
        <v>8.5</v>
      </c>
      <c r="Y34" s="94">
        <f t="shared" si="22"/>
        <v>731.6</v>
      </c>
      <c r="Z34" s="94">
        <f t="shared" si="23"/>
        <v>837</v>
      </c>
      <c r="AA34" s="95">
        <f>24*17*8.5*E34/1718/35</f>
        <v>3.5758523199733907</v>
      </c>
    </row>
    <row r="35" spans="1:27" ht="20.100000000000001" customHeight="1">
      <c r="A35" s="151"/>
      <c r="B35" s="154"/>
      <c r="C35" s="93">
        <f t="shared" si="19"/>
        <v>526</v>
      </c>
      <c r="D35" s="93">
        <f t="shared" si="17"/>
        <v>526</v>
      </c>
      <c r="E35" s="93">
        <v>1</v>
      </c>
      <c r="F35" s="93" t="s">
        <v>53</v>
      </c>
      <c r="G35" s="93">
        <v>1</v>
      </c>
      <c r="H35" s="93">
        <v>1</v>
      </c>
      <c r="I35" s="93">
        <v>1</v>
      </c>
      <c r="J35" s="93">
        <v>2</v>
      </c>
      <c r="K35" s="93">
        <v>2</v>
      </c>
      <c r="L35" s="93">
        <v>2</v>
      </c>
      <c r="M35" s="93">
        <v>1</v>
      </c>
      <c r="N35" s="93">
        <v>1</v>
      </c>
      <c r="O35" s="93">
        <v>1</v>
      </c>
      <c r="P35" s="93"/>
      <c r="Q35" s="93">
        <f t="shared" si="20"/>
        <v>12</v>
      </c>
      <c r="R35" s="93">
        <v>24</v>
      </c>
      <c r="S35" s="93">
        <f t="shared" si="18"/>
        <v>24</v>
      </c>
      <c r="T35" s="93">
        <v>5.9</v>
      </c>
      <c r="U35" s="93">
        <v>8</v>
      </c>
      <c r="V35" s="93">
        <v>24</v>
      </c>
      <c r="W35" s="93">
        <v>17</v>
      </c>
      <c r="X35" s="93">
        <v>8.5</v>
      </c>
      <c r="Y35" s="94">
        <f t="shared" si="22"/>
        <v>5.9</v>
      </c>
      <c r="Z35" s="94">
        <f t="shared" si="23"/>
        <v>8</v>
      </c>
      <c r="AA35" s="95">
        <f>24*17*8.5*E35/1718/35</f>
        <v>5.7675037418925663E-2</v>
      </c>
    </row>
    <row r="36" spans="1:27" ht="20.100000000000001" customHeight="1">
      <c r="A36" s="147" t="s">
        <v>57</v>
      </c>
      <c r="B36" s="148"/>
      <c r="C36" s="93"/>
      <c r="D36" s="93"/>
      <c r="E36" s="93">
        <f>SUM(E31:E35)</f>
        <v>373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>
        <f>SUM(S31:S35)</f>
        <v>8952</v>
      </c>
      <c r="T36" s="93"/>
      <c r="U36" s="93"/>
      <c r="V36" s="93"/>
      <c r="W36" s="93"/>
      <c r="X36" s="93"/>
      <c r="Y36" s="94">
        <f>SUM(Y31:Y35)</f>
        <v>4531.5</v>
      </c>
      <c r="Z36" s="94">
        <f>SUM(Z31:Z35)</f>
        <v>5156.5</v>
      </c>
      <c r="AA36" s="95">
        <f>SUM(AA31:AA35)</f>
        <v>21.512788957259268</v>
      </c>
    </row>
    <row r="37" spans="1:27" ht="38.25" customHeight="1" thickBot="1">
      <c r="A37" s="145" t="s">
        <v>49</v>
      </c>
      <c r="B37" s="146"/>
      <c r="C37" s="146"/>
      <c r="D37" s="146"/>
      <c r="E37" s="97">
        <f>E18+E23+E30+E36</f>
        <v>1050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>
        <f>S18+S23+S30+S36</f>
        <v>25200</v>
      </c>
      <c r="T37" s="97"/>
      <c r="U37" s="97"/>
      <c r="V37" s="97"/>
      <c r="W37" s="97"/>
      <c r="X37" s="97"/>
      <c r="Y37" s="98">
        <f>Y18+Y23+Y30+Y36</f>
        <v>13052.7</v>
      </c>
      <c r="Z37" s="98">
        <f>Z18+Z23+Z30+Z36</f>
        <v>14788.4</v>
      </c>
      <c r="AA37" s="99">
        <f>AA18+AA23+AA30+AA36</f>
        <v>60.558789289871939</v>
      </c>
    </row>
  </sheetData>
  <mergeCells count="22">
    <mergeCell ref="V24:X24"/>
    <mergeCell ref="A25:A29"/>
    <mergeCell ref="B25:B29"/>
    <mergeCell ref="A30:B30"/>
    <mergeCell ref="A19:A22"/>
    <mergeCell ref="B19:B22"/>
    <mergeCell ref="V13:X13"/>
    <mergeCell ref="A1:AA1"/>
    <mergeCell ref="G2:AA12"/>
    <mergeCell ref="D5:F5"/>
    <mergeCell ref="A37:D37"/>
    <mergeCell ref="C24:D24"/>
    <mergeCell ref="A18:B18"/>
    <mergeCell ref="A23:B23"/>
    <mergeCell ref="A31:A35"/>
    <mergeCell ref="B31:B35"/>
    <mergeCell ref="A14:A17"/>
    <mergeCell ref="B14:B17"/>
    <mergeCell ref="D6:F6"/>
    <mergeCell ref="D2:F2"/>
    <mergeCell ref="A36:B36"/>
    <mergeCell ref="C13:D13"/>
  </mergeCells>
  <printOptions horizontalCentered="1"/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view="pageLayout" zoomScale="75" zoomScaleNormal="100" zoomScaleSheetLayoutView="100" zoomScalePageLayoutView="75" workbookViewId="0">
      <selection activeCell="D3" sqref="D3"/>
    </sheetView>
  </sheetViews>
  <sheetFormatPr defaultColWidth="9.140625" defaultRowHeight="15"/>
  <cols>
    <col min="1" max="1" width="19.140625" style="1" customWidth="1"/>
    <col min="2" max="2" width="12.42578125" style="1" customWidth="1"/>
    <col min="3" max="3" width="8" style="1" customWidth="1"/>
    <col min="4" max="4" width="8.42578125" style="1" customWidth="1"/>
    <col min="5" max="5" width="7.42578125" style="1" customWidth="1"/>
    <col min="6" max="6" width="20.42578125" style="1" customWidth="1"/>
    <col min="7" max="7" width="5" style="1" customWidth="1"/>
    <col min="8" max="9" width="5.42578125" style="1" customWidth="1"/>
    <col min="10" max="16" width="4.85546875" style="1" customWidth="1"/>
    <col min="17" max="17" width="7.85546875" style="1" customWidth="1"/>
    <col min="18" max="18" width="7.42578125" style="1" customWidth="1"/>
    <col min="19" max="19" width="10" style="1" customWidth="1"/>
    <col min="20" max="21" width="5.42578125" style="1" customWidth="1"/>
    <col min="22" max="22" width="5.140625" style="1" customWidth="1"/>
    <col min="23" max="23" width="5.42578125" style="1" customWidth="1"/>
    <col min="24" max="24" width="5.140625" style="1" customWidth="1"/>
    <col min="25" max="25" width="9.85546875" style="1" customWidth="1"/>
    <col min="26" max="26" width="13.42578125" style="1" customWidth="1"/>
    <col min="27" max="27" width="15.42578125" style="1" customWidth="1"/>
    <col min="28" max="16384" width="9.140625" style="1"/>
  </cols>
  <sheetData>
    <row r="1" spans="1:27" ht="23.25">
      <c r="A1" s="130" t="s">
        <v>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2"/>
    </row>
    <row r="2" spans="1:27" ht="15.75">
      <c r="A2" s="2" t="s">
        <v>6</v>
      </c>
      <c r="B2" s="3"/>
      <c r="C2" s="3" t="s">
        <v>7</v>
      </c>
      <c r="D2" s="6" t="s">
        <v>71</v>
      </c>
      <c r="E2" s="6"/>
      <c r="F2" s="6"/>
      <c r="G2" s="166" t="s">
        <v>92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8"/>
    </row>
    <row r="3" spans="1:27" ht="15.75">
      <c r="A3" s="5" t="s">
        <v>9</v>
      </c>
      <c r="B3" s="6"/>
      <c r="C3" s="6" t="s">
        <v>7</v>
      </c>
      <c r="D3" s="6"/>
      <c r="E3" s="6"/>
      <c r="F3" s="6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8"/>
    </row>
    <row r="4" spans="1:27" ht="15.75">
      <c r="A4" s="5" t="s">
        <v>10</v>
      </c>
      <c r="B4" s="6"/>
      <c r="C4" s="6" t="s">
        <v>7</v>
      </c>
      <c r="D4" s="169" t="s">
        <v>60</v>
      </c>
      <c r="E4" s="170"/>
      <c r="F4" s="171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8"/>
    </row>
    <row r="5" spans="1:27" ht="15.75">
      <c r="A5" s="5" t="s">
        <v>11</v>
      </c>
      <c r="B5" s="6"/>
      <c r="C5" s="6" t="s">
        <v>7</v>
      </c>
      <c r="D5" s="135">
        <v>11027</v>
      </c>
      <c r="E5" s="135"/>
      <c r="F5" s="135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8"/>
    </row>
    <row r="6" spans="1:27" ht="15.75">
      <c r="A6" s="5" t="s">
        <v>12</v>
      </c>
      <c r="B6" s="6"/>
      <c r="C6" s="6" t="s">
        <v>7</v>
      </c>
      <c r="D6" s="8">
        <v>25200</v>
      </c>
      <c r="E6" s="6"/>
      <c r="F6" s="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8"/>
    </row>
    <row r="7" spans="1:27" ht="15.75">
      <c r="A7" s="5" t="s">
        <v>13</v>
      </c>
      <c r="B7" s="6"/>
      <c r="C7" s="6" t="s">
        <v>14</v>
      </c>
      <c r="D7" s="6" t="s">
        <v>54</v>
      </c>
      <c r="E7" s="6"/>
      <c r="F7" s="6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8"/>
    </row>
    <row r="8" spans="1:27" ht="15.75">
      <c r="A8" s="5" t="s">
        <v>15</v>
      </c>
      <c r="B8" s="6"/>
      <c r="C8" s="6" t="s">
        <v>14</v>
      </c>
      <c r="D8" s="8">
        <f>S37</f>
        <v>25200</v>
      </c>
      <c r="E8" s="6"/>
      <c r="F8" s="6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8"/>
    </row>
    <row r="9" spans="1:27" ht="15.75">
      <c r="A9" s="5" t="s">
        <v>93</v>
      </c>
      <c r="B9" s="6" t="s">
        <v>94</v>
      </c>
      <c r="C9" s="6"/>
      <c r="D9" s="8"/>
      <c r="E9" s="6"/>
      <c r="F9" s="6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8"/>
    </row>
    <row r="10" spans="1:27" ht="15.75">
      <c r="A10" s="5" t="s">
        <v>17</v>
      </c>
      <c r="B10" s="6"/>
      <c r="C10" s="6" t="s">
        <v>14</v>
      </c>
      <c r="D10" s="8">
        <f>E37</f>
        <v>1050</v>
      </c>
      <c r="E10" s="6"/>
      <c r="F10" s="6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8"/>
    </row>
    <row r="11" spans="1:27" ht="15.75">
      <c r="A11" s="5" t="s">
        <v>18</v>
      </c>
      <c r="B11" s="6"/>
      <c r="C11" s="6" t="s">
        <v>14</v>
      </c>
      <c r="D11" s="9">
        <f>AA37</f>
        <v>60.558789289871939</v>
      </c>
      <c r="E11" s="6"/>
      <c r="F11" s="6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8"/>
    </row>
    <row r="12" spans="1:27" ht="15.75">
      <c r="A12" s="10"/>
      <c r="B12" s="11"/>
      <c r="C12" s="11"/>
      <c r="D12" s="6"/>
      <c r="E12" s="6"/>
      <c r="F12" s="6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8"/>
    </row>
    <row r="13" spans="1:27" ht="45">
      <c r="A13" s="100" t="s">
        <v>19</v>
      </c>
      <c r="B13" s="101" t="s">
        <v>20</v>
      </c>
      <c r="C13" s="160" t="s">
        <v>21</v>
      </c>
      <c r="D13" s="160"/>
      <c r="E13" s="101" t="s">
        <v>22</v>
      </c>
      <c r="F13" s="101" t="s">
        <v>23</v>
      </c>
      <c r="G13" s="102" t="s">
        <v>24</v>
      </c>
      <c r="H13" s="103" t="s">
        <v>25</v>
      </c>
      <c r="I13" s="103" t="s">
        <v>26</v>
      </c>
      <c r="J13" s="103" t="s">
        <v>27</v>
      </c>
      <c r="K13" s="103" t="s">
        <v>28</v>
      </c>
      <c r="L13" s="103" t="s">
        <v>29</v>
      </c>
      <c r="M13" s="103" t="s">
        <v>30</v>
      </c>
      <c r="N13" s="103" t="s">
        <v>31</v>
      </c>
      <c r="O13" s="103" t="s">
        <v>32</v>
      </c>
      <c r="P13" s="103" t="s">
        <v>33</v>
      </c>
      <c r="Q13" s="101" t="s">
        <v>34</v>
      </c>
      <c r="R13" s="101" t="s">
        <v>35</v>
      </c>
      <c r="S13" s="101" t="s">
        <v>36</v>
      </c>
      <c r="T13" s="104" t="s">
        <v>37</v>
      </c>
      <c r="U13" s="104" t="s">
        <v>38</v>
      </c>
      <c r="V13" s="160" t="s">
        <v>50</v>
      </c>
      <c r="W13" s="160"/>
      <c r="X13" s="160"/>
      <c r="Y13" s="101" t="s">
        <v>40</v>
      </c>
      <c r="Z13" s="101" t="s">
        <v>41</v>
      </c>
      <c r="AA13" s="105" t="s">
        <v>42</v>
      </c>
    </row>
    <row r="14" spans="1:27" ht="20.100000000000001" customHeight="1">
      <c r="A14" s="176" t="s">
        <v>59</v>
      </c>
      <c r="B14" s="160" t="s">
        <v>62</v>
      </c>
      <c r="C14" s="106">
        <v>1</v>
      </c>
      <c r="D14" s="106">
        <f>E14</f>
        <v>50</v>
      </c>
      <c r="E14" s="106">
        <v>50</v>
      </c>
      <c r="F14" s="106" t="s">
        <v>43</v>
      </c>
      <c r="G14" s="106">
        <v>1</v>
      </c>
      <c r="H14" s="106">
        <v>1</v>
      </c>
      <c r="I14" s="106">
        <v>2</v>
      </c>
      <c r="J14" s="106">
        <v>1</v>
      </c>
      <c r="K14" s="106">
        <v>2</v>
      </c>
      <c r="L14" s="106">
        <v>1</v>
      </c>
      <c r="M14" s="106">
        <v>1</v>
      </c>
      <c r="N14" s="106">
        <v>1</v>
      </c>
      <c r="O14" s="106">
        <v>1</v>
      </c>
      <c r="P14" s="106">
        <v>1</v>
      </c>
      <c r="Q14" s="106">
        <f>SUM(G14:P14)</f>
        <v>12</v>
      </c>
      <c r="R14" s="106">
        <f>Q14*2</f>
        <v>24</v>
      </c>
      <c r="S14" s="106">
        <f t="shared" ref="S14:S18" si="0">R14*E14</f>
        <v>1200</v>
      </c>
      <c r="T14" s="107">
        <v>13.2</v>
      </c>
      <c r="U14" s="106">
        <v>14.9</v>
      </c>
      <c r="V14" s="106">
        <v>24</v>
      </c>
      <c r="W14" s="106">
        <v>17</v>
      </c>
      <c r="X14" s="106">
        <v>8.5</v>
      </c>
      <c r="Y14" s="108">
        <f>T14*E14</f>
        <v>660</v>
      </c>
      <c r="Z14" s="108">
        <f>U14*E14</f>
        <v>745</v>
      </c>
      <c r="AA14" s="109">
        <f>24*17*8.5*E14/1718/35</f>
        <v>2.8837518709462828</v>
      </c>
    </row>
    <row r="15" spans="1:27" ht="20.100000000000001" customHeight="1">
      <c r="A15" s="176"/>
      <c r="B15" s="160"/>
      <c r="C15" s="106">
        <f>D14+1</f>
        <v>51</v>
      </c>
      <c r="D15" s="106">
        <f>C15+E15-1</f>
        <v>95</v>
      </c>
      <c r="E15" s="106">
        <v>45</v>
      </c>
      <c r="F15" s="106" t="s">
        <v>51</v>
      </c>
      <c r="G15" s="106">
        <v>1</v>
      </c>
      <c r="H15" s="106">
        <v>1</v>
      </c>
      <c r="I15" s="106">
        <v>2</v>
      </c>
      <c r="J15" s="106">
        <v>1</v>
      </c>
      <c r="K15" s="106">
        <v>2</v>
      </c>
      <c r="L15" s="106">
        <v>1</v>
      </c>
      <c r="M15" s="106">
        <v>1</v>
      </c>
      <c r="N15" s="106">
        <v>1</v>
      </c>
      <c r="O15" s="106">
        <v>1</v>
      </c>
      <c r="P15" s="106">
        <v>1</v>
      </c>
      <c r="Q15" s="106">
        <f>SUM(G15:P15)</f>
        <v>12</v>
      </c>
      <c r="R15" s="106">
        <f t="shared" ref="R15:R17" si="1">Q15*2</f>
        <v>24</v>
      </c>
      <c r="S15" s="106">
        <f t="shared" si="0"/>
        <v>1080</v>
      </c>
      <c r="T15" s="107">
        <v>13</v>
      </c>
      <c r="U15" s="106">
        <v>14.6</v>
      </c>
      <c r="V15" s="106">
        <v>24</v>
      </c>
      <c r="W15" s="106">
        <v>17</v>
      </c>
      <c r="X15" s="106">
        <v>8.5</v>
      </c>
      <c r="Y15" s="108">
        <f t="shared" ref="Y15:Y18" si="2">T15*E15</f>
        <v>585</v>
      </c>
      <c r="Z15" s="108">
        <f t="shared" ref="Z15:Z18" si="3">U15*E15</f>
        <v>657</v>
      </c>
      <c r="AA15" s="109">
        <f>24*17*8.5*E15/1718/35</f>
        <v>2.5953766838516548</v>
      </c>
    </row>
    <row r="16" spans="1:27" ht="20.100000000000001" customHeight="1">
      <c r="A16" s="176"/>
      <c r="B16" s="160"/>
      <c r="C16" s="106">
        <f t="shared" ref="C16:C18" si="4">D15+1</f>
        <v>96</v>
      </c>
      <c r="D16" s="106">
        <f t="shared" ref="D16:D18" si="5">C16+E16-1</f>
        <v>140</v>
      </c>
      <c r="E16" s="106">
        <v>45</v>
      </c>
      <c r="F16" s="106" t="s">
        <v>52</v>
      </c>
      <c r="G16" s="106">
        <v>1</v>
      </c>
      <c r="H16" s="106">
        <v>1</v>
      </c>
      <c r="I16" s="106">
        <v>2</v>
      </c>
      <c r="J16" s="106">
        <v>1</v>
      </c>
      <c r="K16" s="106">
        <v>2</v>
      </c>
      <c r="L16" s="106">
        <v>1</v>
      </c>
      <c r="M16" s="106">
        <v>1</v>
      </c>
      <c r="N16" s="106">
        <v>1</v>
      </c>
      <c r="O16" s="106">
        <v>1</v>
      </c>
      <c r="P16" s="106">
        <v>1</v>
      </c>
      <c r="Q16" s="106">
        <f t="shared" ref="Q16:Q18" si="6">SUM(G16:P16)</f>
        <v>12</v>
      </c>
      <c r="R16" s="106">
        <f t="shared" si="1"/>
        <v>24</v>
      </c>
      <c r="S16" s="106">
        <f t="shared" si="0"/>
        <v>1080</v>
      </c>
      <c r="T16" s="107">
        <v>12.8</v>
      </c>
      <c r="U16" s="106">
        <v>14.4</v>
      </c>
      <c r="V16" s="106">
        <v>24</v>
      </c>
      <c r="W16" s="106">
        <v>17</v>
      </c>
      <c r="X16" s="106">
        <v>8.5</v>
      </c>
      <c r="Y16" s="108">
        <f t="shared" si="2"/>
        <v>576</v>
      </c>
      <c r="Z16" s="108">
        <f t="shared" si="3"/>
        <v>648</v>
      </c>
      <c r="AA16" s="109">
        <f>24*17*8.5*E16/1718/35</f>
        <v>2.5953766838516548</v>
      </c>
    </row>
    <row r="17" spans="1:27" ht="20.100000000000001" customHeight="1">
      <c r="A17" s="176"/>
      <c r="B17" s="160"/>
      <c r="C17" s="106">
        <f t="shared" si="4"/>
        <v>141</v>
      </c>
      <c r="D17" s="106">
        <f t="shared" si="5"/>
        <v>152</v>
      </c>
      <c r="E17" s="106">
        <v>12</v>
      </c>
      <c r="F17" s="106" t="s">
        <v>53</v>
      </c>
      <c r="G17" s="106">
        <v>1</v>
      </c>
      <c r="H17" s="106">
        <v>1</v>
      </c>
      <c r="I17" s="106">
        <v>2</v>
      </c>
      <c r="J17" s="106">
        <v>1</v>
      </c>
      <c r="K17" s="106">
        <v>2</v>
      </c>
      <c r="L17" s="106">
        <v>1</v>
      </c>
      <c r="M17" s="106">
        <v>1</v>
      </c>
      <c r="N17" s="106">
        <v>1</v>
      </c>
      <c r="O17" s="106">
        <v>1</v>
      </c>
      <c r="P17" s="106">
        <v>1</v>
      </c>
      <c r="Q17" s="106">
        <f t="shared" si="6"/>
        <v>12</v>
      </c>
      <c r="R17" s="106">
        <f t="shared" si="1"/>
        <v>24</v>
      </c>
      <c r="S17" s="106">
        <f t="shared" si="0"/>
        <v>288</v>
      </c>
      <c r="T17" s="107">
        <v>12.8</v>
      </c>
      <c r="U17" s="106">
        <v>14.4</v>
      </c>
      <c r="V17" s="106">
        <v>24</v>
      </c>
      <c r="W17" s="106">
        <v>17</v>
      </c>
      <c r="X17" s="106">
        <v>8.5</v>
      </c>
      <c r="Y17" s="108">
        <f t="shared" si="2"/>
        <v>153.60000000000002</v>
      </c>
      <c r="Z17" s="108">
        <f t="shared" si="3"/>
        <v>172.8</v>
      </c>
      <c r="AA17" s="109">
        <f>24*17*8.5*E17/1718/35</f>
        <v>0.69210044902710799</v>
      </c>
    </row>
    <row r="18" spans="1:27" ht="20.100000000000001" customHeight="1">
      <c r="A18" s="176"/>
      <c r="B18" s="160"/>
      <c r="C18" s="106">
        <f t="shared" si="4"/>
        <v>153</v>
      </c>
      <c r="D18" s="106">
        <f t="shared" si="5"/>
        <v>153</v>
      </c>
      <c r="E18" s="106">
        <v>1</v>
      </c>
      <c r="F18" s="106" t="s">
        <v>53</v>
      </c>
      <c r="G18" s="106">
        <v>1</v>
      </c>
      <c r="H18" s="106">
        <v>1</v>
      </c>
      <c r="I18" s="106">
        <v>2</v>
      </c>
      <c r="J18" s="106">
        <v>1</v>
      </c>
      <c r="K18" s="106">
        <v>2</v>
      </c>
      <c r="L18" s="106">
        <v>1</v>
      </c>
      <c r="M18" s="106">
        <v>1</v>
      </c>
      <c r="N18" s="106">
        <v>1</v>
      </c>
      <c r="O18" s="106">
        <v>1</v>
      </c>
      <c r="P18" s="106">
        <v>1</v>
      </c>
      <c r="Q18" s="106">
        <f t="shared" si="6"/>
        <v>12</v>
      </c>
      <c r="R18" s="106">
        <v>24</v>
      </c>
      <c r="S18" s="106">
        <f t="shared" si="0"/>
        <v>24</v>
      </c>
      <c r="T18" s="107">
        <v>12.8</v>
      </c>
      <c r="U18" s="106">
        <v>14.4</v>
      </c>
      <c r="V18" s="106">
        <v>24</v>
      </c>
      <c r="W18" s="106">
        <v>17</v>
      </c>
      <c r="X18" s="106">
        <v>8.5</v>
      </c>
      <c r="Y18" s="108">
        <f t="shared" si="2"/>
        <v>12.8</v>
      </c>
      <c r="Z18" s="108">
        <f t="shared" si="3"/>
        <v>14.4</v>
      </c>
      <c r="AA18" s="109">
        <f>24*17*8.5*E18/1718/35</f>
        <v>5.7675037418925663E-2</v>
      </c>
    </row>
    <row r="19" spans="1:27" s="27" customFormat="1" ht="20.100000000000001" customHeight="1">
      <c r="A19" s="164" t="s">
        <v>57</v>
      </c>
      <c r="B19" s="165"/>
      <c r="C19" s="106"/>
      <c r="D19" s="106"/>
      <c r="E19" s="106">
        <f>SUM(E14:E18)</f>
        <v>153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>
        <f>SUM(S14:S18)</f>
        <v>3672</v>
      </c>
      <c r="T19" s="106"/>
      <c r="U19" s="106"/>
      <c r="V19" s="106"/>
      <c r="W19" s="106"/>
      <c r="X19" s="106"/>
      <c r="Y19" s="108">
        <f>SUM(Y14:Y18)</f>
        <v>1987.3999999999999</v>
      </c>
      <c r="Z19" s="108">
        <f>SUM(Z14:Z18)</f>
        <v>2237.2000000000003</v>
      </c>
      <c r="AA19" s="109">
        <f>SUM(AA14:AA18)</f>
        <v>8.8242807250956279</v>
      </c>
    </row>
    <row r="20" spans="1:27" ht="20.100000000000001" customHeight="1">
      <c r="A20" s="176" t="s">
        <v>59</v>
      </c>
      <c r="B20" s="160" t="s">
        <v>63</v>
      </c>
      <c r="C20" s="106">
        <f>D17+1</f>
        <v>153</v>
      </c>
      <c r="D20" s="106">
        <f>C20+E20-1</f>
        <v>272</v>
      </c>
      <c r="E20" s="106">
        <v>120</v>
      </c>
      <c r="F20" s="106" t="s">
        <v>43</v>
      </c>
      <c r="G20" s="106">
        <v>1</v>
      </c>
      <c r="H20" s="106">
        <v>1</v>
      </c>
      <c r="I20" s="106">
        <v>1</v>
      </c>
      <c r="J20" s="106">
        <v>2</v>
      </c>
      <c r="K20" s="106">
        <v>2</v>
      </c>
      <c r="L20" s="106">
        <v>2</v>
      </c>
      <c r="M20" s="106">
        <v>1</v>
      </c>
      <c r="N20" s="106">
        <v>1</v>
      </c>
      <c r="O20" s="106">
        <v>1</v>
      </c>
      <c r="P20" s="106"/>
      <c r="Q20" s="106">
        <f>SUM(G20:P20)</f>
        <v>12</v>
      </c>
      <c r="R20" s="106">
        <f>Q20*2</f>
        <v>24</v>
      </c>
      <c r="S20" s="106">
        <f t="shared" ref="S20:S23" si="7">R20*E20</f>
        <v>2880</v>
      </c>
      <c r="T20" s="107">
        <v>12.3</v>
      </c>
      <c r="U20" s="106">
        <v>14</v>
      </c>
      <c r="V20" s="106">
        <v>24</v>
      </c>
      <c r="W20" s="106">
        <v>17</v>
      </c>
      <c r="X20" s="106">
        <v>8.5</v>
      </c>
      <c r="Y20" s="108">
        <f>T20*E20</f>
        <v>1476</v>
      </c>
      <c r="Z20" s="108">
        <f>U20*E20</f>
        <v>1680</v>
      </c>
      <c r="AA20" s="109">
        <f>24*17*8.5*E20/1718/35</f>
        <v>6.9210044902710797</v>
      </c>
    </row>
    <row r="21" spans="1:27" ht="20.100000000000001" customHeight="1">
      <c r="A21" s="176"/>
      <c r="B21" s="160"/>
      <c r="C21" s="106">
        <f>D20+1</f>
        <v>273</v>
      </c>
      <c r="D21" s="106">
        <f>C21+E21-1</f>
        <v>367</v>
      </c>
      <c r="E21" s="106">
        <v>95</v>
      </c>
      <c r="F21" s="106" t="s">
        <v>51</v>
      </c>
      <c r="G21" s="106">
        <v>1</v>
      </c>
      <c r="H21" s="106">
        <v>1</v>
      </c>
      <c r="I21" s="106">
        <v>1</v>
      </c>
      <c r="J21" s="106">
        <v>2</v>
      </c>
      <c r="K21" s="106">
        <v>2</v>
      </c>
      <c r="L21" s="106">
        <v>2</v>
      </c>
      <c r="M21" s="106">
        <v>1</v>
      </c>
      <c r="N21" s="106">
        <v>1</v>
      </c>
      <c r="O21" s="106">
        <v>1</v>
      </c>
      <c r="P21" s="106"/>
      <c r="Q21" s="106">
        <f>SUM(G21:P21)</f>
        <v>12</v>
      </c>
      <c r="R21" s="106">
        <f t="shared" ref="R21:R23" si="8">Q21*2</f>
        <v>24</v>
      </c>
      <c r="S21" s="106">
        <f t="shared" si="7"/>
        <v>2280</v>
      </c>
      <c r="T21" s="107">
        <v>12.3</v>
      </c>
      <c r="U21" s="106">
        <v>13.9</v>
      </c>
      <c r="V21" s="106">
        <v>24</v>
      </c>
      <c r="W21" s="106">
        <v>17</v>
      </c>
      <c r="X21" s="106">
        <v>8.5</v>
      </c>
      <c r="Y21" s="108">
        <f t="shared" ref="Y21:Y23" si="9">T21*E21</f>
        <v>1168.5</v>
      </c>
      <c r="Z21" s="108">
        <f t="shared" ref="Z21:Z23" si="10">U21*E21</f>
        <v>1320.5</v>
      </c>
      <c r="AA21" s="109">
        <f>24*17*8.5*E21/1718/35</f>
        <v>5.4791285547979376</v>
      </c>
    </row>
    <row r="22" spans="1:27" ht="20.100000000000001" customHeight="1">
      <c r="A22" s="176"/>
      <c r="B22" s="160"/>
      <c r="C22" s="106">
        <f t="shared" ref="C22:C23" si="11">D21+1</f>
        <v>368</v>
      </c>
      <c r="D22" s="106">
        <f t="shared" ref="D22:D23" si="12">C22+E22-1</f>
        <v>462</v>
      </c>
      <c r="E22" s="106">
        <v>95</v>
      </c>
      <c r="F22" s="106" t="s">
        <v>52</v>
      </c>
      <c r="G22" s="106">
        <v>1</v>
      </c>
      <c r="H22" s="106">
        <v>1</v>
      </c>
      <c r="I22" s="106">
        <v>1</v>
      </c>
      <c r="J22" s="106">
        <v>2</v>
      </c>
      <c r="K22" s="106">
        <v>2</v>
      </c>
      <c r="L22" s="106">
        <v>2</v>
      </c>
      <c r="M22" s="106">
        <v>1</v>
      </c>
      <c r="N22" s="106">
        <v>1</v>
      </c>
      <c r="O22" s="106">
        <v>1</v>
      </c>
      <c r="P22" s="106"/>
      <c r="Q22" s="106">
        <f t="shared" ref="Q22:Q23" si="13">SUM(G22:P22)</f>
        <v>12</v>
      </c>
      <c r="R22" s="106">
        <f t="shared" si="8"/>
        <v>24</v>
      </c>
      <c r="S22" s="106">
        <f t="shared" si="7"/>
        <v>2280</v>
      </c>
      <c r="T22" s="107">
        <v>12.3</v>
      </c>
      <c r="U22" s="106">
        <v>14</v>
      </c>
      <c r="V22" s="106">
        <v>24</v>
      </c>
      <c r="W22" s="106">
        <v>17</v>
      </c>
      <c r="X22" s="106">
        <v>8.5</v>
      </c>
      <c r="Y22" s="108">
        <f t="shared" si="9"/>
        <v>1168.5</v>
      </c>
      <c r="Z22" s="108">
        <f t="shared" si="10"/>
        <v>1330</v>
      </c>
      <c r="AA22" s="109">
        <f>24*17*8.5*E22/1718/35</f>
        <v>5.4791285547979376</v>
      </c>
    </row>
    <row r="23" spans="1:27" ht="20.100000000000001" customHeight="1">
      <c r="A23" s="176"/>
      <c r="B23" s="160"/>
      <c r="C23" s="106">
        <f t="shared" si="11"/>
        <v>463</v>
      </c>
      <c r="D23" s="106">
        <f t="shared" si="12"/>
        <v>524</v>
      </c>
      <c r="E23" s="106">
        <v>62</v>
      </c>
      <c r="F23" s="106" t="s">
        <v>53</v>
      </c>
      <c r="G23" s="106">
        <v>1</v>
      </c>
      <c r="H23" s="106">
        <v>1</v>
      </c>
      <c r="I23" s="106">
        <v>1</v>
      </c>
      <c r="J23" s="106">
        <v>2</v>
      </c>
      <c r="K23" s="106">
        <v>2</v>
      </c>
      <c r="L23" s="106">
        <v>2</v>
      </c>
      <c r="M23" s="106">
        <v>1</v>
      </c>
      <c r="N23" s="106">
        <v>1</v>
      </c>
      <c r="O23" s="106">
        <v>1</v>
      </c>
      <c r="P23" s="106"/>
      <c r="Q23" s="106">
        <f t="shared" si="13"/>
        <v>12</v>
      </c>
      <c r="R23" s="106">
        <f t="shared" si="8"/>
        <v>24</v>
      </c>
      <c r="S23" s="106">
        <f t="shared" si="7"/>
        <v>1488</v>
      </c>
      <c r="T23" s="107">
        <v>12</v>
      </c>
      <c r="U23" s="106">
        <v>13.6</v>
      </c>
      <c r="V23" s="106">
        <v>24</v>
      </c>
      <c r="W23" s="106">
        <v>17</v>
      </c>
      <c r="X23" s="106">
        <v>8.5</v>
      </c>
      <c r="Y23" s="108">
        <f t="shared" si="9"/>
        <v>744</v>
      </c>
      <c r="Z23" s="108">
        <f t="shared" si="10"/>
        <v>843.19999999999993</v>
      </c>
      <c r="AA23" s="109">
        <f>24*17*8.5*E23/1718/35</f>
        <v>3.5758523199733907</v>
      </c>
    </row>
    <row r="24" spans="1:27" s="27" customFormat="1" ht="20.100000000000001" customHeight="1">
      <c r="A24" s="164" t="s">
        <v>57</v>
      </c>
      <c r="B24" s="165"/>
      <c r="C24" s="106"/>
      <c r="D24" s="106"/>
      <c r="E24" s="106">
        <f>SUM(E20:E23)</f>
        <v>372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>
        <f>SUM(S20:S23)</f>
        <v>8928</v>
      </c>
      <c r="T24" s="106"/>
      <c r="U24" s="106"/>
      <c r="V24" s="106"/>
      <c r="W24" s="106"/>
      <c r="X24" s="106"/>
      <c r="Y24" s="108">
        <f>SUM(Y20:Y23)</f>
        <v>4557</v>
      </c>
      <c r="Z24" s="108">
        <f>SUM(Z20:Z23)</f>
        <v>5173.7</v>
      </c>
      <c r="AA24" s="109">
        <f>SUM(AA20:AA23)</f>
        <v>21.455113919840343</v>
      </c>
    </row>
    <row r="25" spans="1:27" ht="28.5" customHeight="1">
      <c r="A25" s="100" t="s">
        <v>19</v>
      </c>
      <c r="B25" s="101" t="s">
        <v>20</v>
      </c>
      <c r="C25" s="160" t="s">
        <v>21</v>
      </c>
      <c r="D25" s="160"/>
      <c r="E25" s="101" t="s">
        <v>22</v>
      </c>
      <c r="F25" s="101" t="s">
        <v>23</v>
      </c>
      <c r="G25" s="102" t="s">
        <v>44</v>
      </c>
      <c r="H25" s="103" t="s">
        <v>45</v>
      </c>
      <c r="I25" s="103" t="s">
        <v>24</v>
      </c>
      <c r="J25" s="103" t="s">
        <v>46</v>
      </c>
      <c r="K25" s="103" t="s">
        <v>25</v>
      </c>
      <c r="L25" s="103" t="s">
        <v>47</v>
      </c>
      <c r="M25" s="103" t="s">
        <v>27</v>
      </c>
      <c r="N25" s="103" t="s">
        <v>48</v>
      </c>
      <c r="O25" s="103" t="s">
        <v>29</v>
      </c>
      <c r="P25" s="103"/>
      <c r="Q25" s="101" t="s">
        <v>34</v>
      </c>
      <c r="R25" s="101" t="s">
        <v>35</v>
      </c>
      <c r="S25" s="101" t="s">
        <v>36</v>
      </c>
      <c r="T25" s="104" t="s">
        <v>37</v>
      </c>
      <c r="U25" s="104" t="s">
        <v>38</v>
      </c>
      <c r="V25" s="160" t="s">
        <v>39</v>
      </c>
      <c r="W25" s="160"/>
      <c r="X25" s="160"/>
      <c r="Y25" s="101" t="s">
        <v>40</v>
      </c>
      <c r="Z25" s="101" t="s">
        <v>41</v>
      </c>
      <c r="AA25" s="105" t="s">
        <v>42</v>
      </c>
    </row>
    <row r="26" spans="1:27" ht="20.100000000000001" customHeight="1">
      <c r="A26" s="172" t="s">
        <v>59</v>
      </c>
      <c r="B26" s="161" t="s">
        <v>64</v>
      </c>
      <c r="C26" s="106">
        <v>1</v>
      </c>
      <c r="D26" s="106">
        <f>C26+E26-1</f>
        <v>50</v>
      </c>
      <c r="E26" s="106">
        <v>50</v>
      </c>
      <c r="F26" s="106" t="s">
        <v>43</v>
      </c>
      <c r="G26" s="106">
        <v>1</v>
      </c>
      <c r="H26" s="106">
        <v>1</v>
      </c>
      <c r="I26" s="106">
        <v>2</v>
      </c>
      <c r="J26" s="106">
        <v>1</v>
      </c>
      <c r="K26" s="106">
        <v>2</v>
      </c>
      <c r="L26" s="106">
        <v>1</v>
      </c>
      <c r="M26" s="106">
        <v>1</v>
      </c>
      <c r="N26" s="106">
        <v>1</v>
      </c>
      <c r="O26" s="106">
        <v>1</v>
      </c>
      <c r="P26" s="106">
        <v>1</v>
      </c>
      <c r="Q26" s="106">
        <f>SUM(G26:P26)</f>
        <v>12</v>
      </c>
      <c r="R26" s="106">
        <f>Q26*2</f>
        <v>24</v>
      </c>
      <c r="S26" s="106">
        <f>R26*E26</f>
        <v>1200</v>
      </c>
      <c r="T26" s="110">
        <v>13.2</v>
      </c>
      <c r="U26" s="106">
        <v>14.8</v>
      </c>
      <c r="V26" s="106">
        <v>24</v>
      </c>
      <c r="W26" s="106">
        <v>17</v>
      </c>
      <c r="X26" s="106">
        <v>8.5</v>
      </c>
      <c r="Y26" s="108">
        <f>T26*E26</f>
        <v>660</v>
      </c>
      <c r="Z26" s="108">
        <f>U26*E26</f>
        <v>740</v>
      </c>
      <c r="AA26" s="109">
        <f>24*17*8.5*E26/1718/35</f>
        <v>2.8837518709462828</v>
      </c>
    </row>
    <row r="27" spans="1:27" ht="20.100000000000001" customHeight="1">
      <c r="A27" s="173"/>
      <c r="B27" s="162"/>
      <c r="C27" s="106">
        <f>D26+1</f>
        <v>51</v>
      </c>
      <c r="D27" s="106">
        <f>C27+E27-1</f>
        <v>95</v>
      </c>
      <c r="E27" s="106">
        <v>45</v>
      </c>
      <c r="F27" s="106" t="s">
        <v>51</v>
      </c>
      <c r="G27" s="106">
        <v>1</v>
      </c>
      <c r="H27" s="106">
        <v>1</v>
      </c>
      <c r="I27" s="106">
        <v>2</v>
      </c>
      <c r="J27" s="106">
        <v>1</v>
      </c>
      <c r="K27" s="106">
        <v>2</v>
      </c>
      <c r="L27" s="106">
        <v>1</v>
      </c>
      <c r="M27" s="106">
        <v>1</v>
      </c>
      <c r="N27" s="106">
        <v>1</v>
      </c>
      <c r="O27" s="106">
        <v>1</v>
      </c>
      <c r="P27" s="106">
        <v>1</v>
      </c>
      <c r="Q27" s="106">
        <f t="shared" ref="Q27:Q30" si="14">SUM(G27:P27)</f>
        <v>12</v>
      </c>
      <c r="R27" s="106">
        <f>Q27*2</f>
        <v>24</v>
      </c>
      <c r="S27" s="106">
        <f>R27*E27</f>
        <v>1080</v>
      </c>
      <c r="T27" s="110">
        <v>13</v>
      </c>
      <c r="U27" s="106">
        <v>14.6</v>
      </c>
      <c r="V27" s="106">
        <v>24</v>
      </c>
      <c r="W27" s="106">
        <v>17</v>
      </c>
      <c r="X27" s="106">
        <v>8.5</v>
      </c>
      <c r="Y27" s="108">
        <f t="shared" ref="Y27:Y30" si="15">T27*E27</f>
        <v>585</v>
      </c>
      <c r="Z27" s="108">
        <f t="shared" ref="Z27:Z30" si="16">U27*E27</f>
        <v>657</v>
      </c>
      <c r="AA27" s="109">
        <f>24*17*8.5*E27/1718/35</f>
        <v>2.5953766838516548</v>
      </c>
    </row>
    <row r="28" spans="1:27" ht="20.100000000000001" customHeight="1">
      <c r="A28" s="173"/>
      <c r="B28" s="162"/>
      <c r="C28" s="106">
        <f>D27+1</f>
        <v>96</v>
      </c>
      <c r="D28" s="106">
        <f>C28+E28-1</f>
        <v>140</v>
      </c>
      <c r="E28" s="106">
        <v>45</v>
      </c>
      <c r="F28" s="106" t="s">
        <v>52</v>
      </c>
      <c r="G28" s="106">
        <v>1</v>
      </c>
      <c r="H28" s="106">
        <v>1</v>
      </c>
      <c r="I28" s="106">
        <v>2</v>
      </c>
      <c r="J28" s="106">
        <v>1</v>
      </c>
      <c r="K28" s="106">
        <v>2</v>
      </c>
      <c r="L28" s="106">
        <v>1</v>
      </c>
      <c r="M28" s="106">
        <v>1</v>
      </c>
      <c r="N28" s="106">
        <v>1</v>
      </c>
      <c r="O28" s="106">
        <v>1</v>
      </c>
      <c r="P28" s="106">
        <v>1</v>
      </c>
      <c r="Q28" s="106">
        <f t="shared" si="14"/>
        <v>12</v>
      </c>
      <c r="R28" s="106">
        <f>Q28*2</f>
        <v>24</v>
      </c>
      <c r="S28" s="106">
        <f>R28*E28</f>
        <v>1080</v>
      </c>
      <c r="T28" s="110">
        <v>13</v>
      </c>
      <c r="U28" s="106">
        <v>14.6</v>
      </c>
      <c r="V28" s="106">
        <v>24</v>
      </c>
      <c r="W28" s="106">
        <v>17</v>
      </c>
      <c r="X28" s="106">
        <v>8.5</v>
      </c>
      <c r="Y28" s="108">
        <f t="shared" si="15"/>
        <v>585</v>
      </c>
      <c r="Z28" s="108">
        <f t="shared" si="16"/>
        <v>657</v>
      </c>
      <c r="AA28" s="109">
        <f>24*17*8.5*E28/1718/35</f>
        <v>2.5953766838516548</v>
      </c>
    </row>
    <row r="29" spans="1:27" ht="20.100000000000001" customHeight="1">
      <c r="A29" s="173"/>
      <c r="B29" s="162"/>
      <c r="C29" s="106">
        <f>D28+1</f>
        <v>141</v>
      </c>
      <c r="D29" s="106">
        <f>C29+E29-1</f>
        <v>152</v>
      </c>
      <c r="E29" s="106">
        <v>12</v>
      </c>
      <c r="F29" s="106" t="s">
        <v>53</v>
      </c>
      <c r="G29" s="106">
        <v>1</v>
      </c>
      <c r="H29" s="106">
        <v>1</v>
      </c>
      <c r="I29" s="106">
        <v>2</v>
      </c>
      <c r="J29" s="106">
        <v>1</v>
      </c>
      <c r="K29" s="106">
        <v>2</v>
      </c>
      <c r="L29" s="106">
        <v>1</v>
      </c>
      <c r="M29" s="106">
        <v>1</v>
      </c>
      <c r="N29" s="106">
        <v>1</v>
      </c>
      <c r="O29" s="106">
        <v>1</v>
      </c>
      <c r="P29" s="106">
        <v>1</v>
      </c>
      <c r="Q29" s="106">
        <f t="shared" si="14"/>
        <v>12</v>
      </c>
      <c r="R29" s="106">
        <f>Q29*2</f>
        <v>24</v>
      </c>
      <c r="S29" s="106">
        <f>R29*E29</f>
        <v>288</v>
      </c>
      <c r="T29" s="110">
        <v>12.8</v>
      </c>
      <c r="U29" s="106">
        <v>14.4</v>
      </c>
      <c r="V29" s="106">
        <v>24</v>
      </c>
      <c r="W29" s="106">
        <v>17</v>
      </c>
      <c r="X29" s="106">
        <v>8.5</v>
      </c>
      <c r="Y29" s="108">
        <f t="shared" si="15"/>
        <v>153.60000000000002</v>
      </c>
      <c r="Z29" s="108">
        <f t="shared" si="16"/>
        <v>172.8</v>
      </c>
      <c r="AA29" s="109">
        <f>24*17*8.5*E29/1718/35</f>
        <v>0.69210044902710799</v>
      </c>
    </row>
    <row r="30" spans="1:27" ht="20.100000000000001" customHeight="1">
      <c r="A30" s="177"/>
      <c r="B30" s="163"/>
      <c r="C30" s="106">
        <f>D29+1</f>
        <v>153</v>
      </c>
      <c r="D30" s="106">
        <f>C30+E30-1</f>
        <v>153</v>
      </c>
      <c r="E30" s="106">
        <v>1</v>
      </c>
      <c r="F30" s="106" t="s">
        <v>53</v>
      </c>
      <c r="G30" s="106">
        <v>1</v>
      </c>
      <c r="H30" s="106">
        <v>1</v>
      </c>
      <c r="I30" s="106">
        <v>2</v>
      </c>
      <c r="J30" s="106">
        <v>1</v>
      </c>
      <c r="K30" s="106">
        <v>2</v>
      </c>
      <c r="L30" s="106">
        <v>1</v>
      </c>
      <c r="M30" s="106">
        <v>1</v>
      </c>
      <c r="N30" s="106">
        <v>1</v>
      </c>
      <c r="O30" s="106">
        <v>1</v>
      </c>
      <c r="P30" s="106">
        <v>1</v>
      </c>
      <c r="Q30" s="106">
        <f t="shared" si="14"/>
        <v>12</v>
      </c>
      <c r="R30" s="106">
        <v>24</v>
      </c>
      <c r="S30" s="106">
        <f>R30*E30</f>
        <v>24</v>
      </c>
      <c r="T30" s="110">
        <v>6</v>
      </c>
      <c r="U30" s="106">
        <v>8.6</v>
      </c>
      <c r="V30" s="106">
        <v>24</v>
      </c>
      <c r="W30" s="106">
        <v>17</v>
      </c>
      <c r="X30" s="106">
        <v>8.5</v>
      </c>
      <c r="Y30" s="108">
        <f t="shared" si="15"/>
        <v>6</v>
      </c>
      <c r="Z30" s="108">
        <f t="shared" si="16"/>
        <v>8.6</v>
      </c>
      <c r="AA30" s="109">
        <f>24*17*8.5*E30/1718/35</f>
        <v>5.7675037418925663E-2</v>
      </c>
    </row>
    <row r="31" spans="1:27" s="27" customFormat="1" ht="20.100000000000001" customHeight="1">
      <c r="A31" s="164" t="s">
        <v>57</v>
      </c>
      <c r="B31" s="165"/>
      <c r="C31" s="106"/>
      <c r="D31" s="106"/>
      <c r="E31" s="106">
        <f>SUM(E26:E30)</f>
        <v>153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>
        <f>SUM(S26:S30)</f>
        <v>3672</v>
      </c>
      <c r="T31" s="106"/>
      <c r="U31" s="106"/>
      <c r="V31" s="106"/>
      <c r="W31" s="106"/>
      <c r="X31" s="106"/>
      <c r="Y31" s="108">
        <f>SUM(Y26:Y30)</f>
        <v>1989.6</v>
      </c>
      <c r="Z31" s="108">
        <f>SUM(Z26:Z30)</f>
        <v>2235.4</v>
      </c>
      <c r="AA31" s="109">
        <f>SUM(AA26:AA30)</f>
        <v>8.8242807250956279</v>
      </c>
    </row>
    <row r="32" spans="1:27" ht="20.100000000000001" customHeight="1">
      <c r="A32" s="172" t="s">
        <v>59</v>
      </c>
      <c r="B32" s="161" t="s">
        <v>65</v>
      </c>
      <c r="C32" s="106">
        <f>D30+1</f>
        <v>154</v>
      </c>
      <c r="D32" s="106">
        <f t="shared" ref="D32:D35" si="17">C32+E32-1</f>
        <v>273</v>
      </c>
      <c r="E32" s="106">
        <v>120</v>
      </c>
      <c r="F32" s="106" t="s">
        <v>43</v>
      </c>
      <c r="G32" s="106">
        <v>1</v>
      </c>
      <c r="H32" s="106">
        <v>1</v>
      </c>
      <c r="I32" s="106">
        <v>1</v>
      </c>
      <c r="J32" s="106">
        <v>2</v>
      </c>
      <c r="K32" s="106">
        <v>2</v>
      </c>
      <c r="L32" s="106">
        <v>2</v>
      </c>
      <c r="M32" s="106">
        <v>1</v>
      </c>
      <c r="N32" s="106">
        <v>1</v>
      </c>
      <c r="O32" s="106">
        <v>1</v>
      </c>
      <c r="P32" s="106"/>
      <c r="Q32" s="106">
        <f>SUM(G32:P32)</f>
        <v>12</v>
      </c>
      <c r="R32" s="106">
        <f>Q32*2</f>
        <v>24</v>
      </c>
      <c r="S32" s="106">
        <f t="shared" ref="S32:S35" si="18">R32*E32</f>
        <v>2880</v>
      </c>
      <c r="T32" s="106">
        <v>12.3</v>
      </c>
      <c r="U32" s="107">
        <v>14</v>
      </c>
      <c r="V32" s="106">
        <v>24</v>
      </c>
      <c r="W32" s="106">
        <v>17</v>
      </c>
      <c r="X32" s="106">
        <v>8.5</v>
      </c>
      <c r="Y32" s="108">
        <f>T32*E32</f>
        <v>1476</v>
      </c>
      <c r="Z32" s="108">
        <f>U32*E32</f>
        <v>1680</v>
      </c>
      <c r="AA32" s="109">
        <f>24*17*8.5*E32/1718/35</f>
        <v>6.9210044902710797</v>
      </c>
    </row>
    <row r="33" spans="1:27" ht="20.100000000000001" customHeight="1">
      <c r="A33" s="173"/>
      <c r="B33" s="162"/>
      <c r="C33" s="106">
        <f t="shared" ref="C33:C35" si="19">D32+1</f>
        <v>274</v>
      </c>
      <c r="D33" s="106">
        <f t="shared" si="17"/>
        <v>368</v>
      </c>
      <c r="E33" s="106">
        <v>95</v>
      </c>
      <c r="F33" s="106" t="s">
        <v>51</v>
      </c>
      <c r="G33" s="106">
        <v>1</v>
      </c>
      <c r="H33" s="106">
        <v>1</v>
      </c>
      <c r="I33" s="106">
        <v>1</v>
      </c>
      <c r="J33" s="106">
        <v>2</v>
      </c>
      <c r="K33" s="106">
        <v>2</v>
      </c>
      <c r="L33" s="106">
        <v>2</v>
      </c>
      <c r="M33" s="106">
        <v>1</v>
      </c>
      <c r="N33" s="106">
        <v>1</v>
      </c>
      <c r="O33" s="106">
        <v>1</v>
      </c>
      <c r="P33" s="106"/>
      <c r="Q33" s="106">
        <f t="shared" ref="Q33:Q35" si="20">SUM(G33:P33)</f>
        <v>12</v>
      </c>
      <c r="R33" s="106">
        <f t="shared" ref="R33:R35" si="21">Q33*2</f>
        <v>24</v>
      </c>
      <c r="S33" s="106">
        <f t="shared" si="18"/>
        <v>2280</v>
      </c>
      <c r="T33" s="106">
        <v>12.2</v>
      </c>
      <c r="U33" s="106">
        <v>13.9</v>
      </c>
      <c r="V33" s="106">
        <v>24</v>
      </c>
      <c r="W33" s="106">
        <v>17</v>
      </c>
      <c r="X33" s="106">
        <v>8.5</v>
      </c>
      <c r="Y33" s="108">
        <f t="shared" ref="Y33:Y35" si="22">T33*E33</f>
        <v>1159</v>
      </c>
      <c r="Z33" s="108">
        <f t="shared" ref="Z33:Z35" si="23">U33*E33</f>
        <v>1320.5</v>
      </c>
      <c r="AA33" s="109">
        <f>24*17*8.5*E33/1718/35</f>
        <v>5.4791285547979376</v>
      </c>
    </row>
    <row r="34" spans="1:27" ht="20.100000000000001" customHeight="1">
      <c r="A34" s="173"/>
      <c r="B34" s="162"/>
      <c r="C34" s="106">
        <f t="shared" si="19"/>
        <v>369</v>
      </c>
      <c r="D34" s="106">
        <f t="shared" si="17"/>
        <v>463</v>
      </c>
      <c r="E34" s="106">
        <v>95</v>
      </c>
      <c r="F34" s="106" t="s">
        <v>52</v>
      </c>
      <c r="G34" s="106">
        <v>1</v>
      </c>
      <c r="H34" s="106">
        <v>1</v>
      </c>
      <c r="I34" s="106">
        <v>1</v>
      </c>
      <c r="J34" s="106">
        <v>2</v>
      </c>
      <c r="K34" s="106">
        <v>2</v>
      </c>
      <c r="L34" s="106">
        <v>2</v>
      </c>
      <c r="M34" s="106">
        <v>1</v>
      </c>
      <c r="N34" s="106">
        <v>1</v>
      </c>
      <c r="O34" s="106">
        <v>1</v>
      </c>
      <c r="P34" s="106"/>
      <c r="Q34" s="106">
        <f t="shared" si="20"/>
        <v>12</v>
      </c>
      <c r="R34" s="106">
        <f t="shared" si="21"/>
        <v>24</v>
      </c>
      <c r="S34" s="106">
        <f t="shared" si="18"/>
        <v>2280</v>
      </c>
      <c r="T34" s="106">
        <v>12.2</v>
      </c>
      <c r="U34" s="106">
        <v>13.8</v>
      </c>
      <c r="V34" s="106">
        <v>24</v>
      </c>
      <c r="W34" s="106">
        <v>17</v>
      </c>
      <c r="X34" s="106">
        <v>8.5</v>
      </c>
      <c r="Y34" s="108">
        <f t="shared" si="22"/>
        <v>1159</v>
      </c>
      <c r="Z34" s="108">
        <f t="shared" si="23"/>
        <v>1311</v>
      </c>
      <c r="AA34" s="109">
        <f>24*17*8.5*E34/1718/35</f>
        <v>5.4791285547979376</v>
      </c>
    </row>
    <row r="35" spans="1:27" ht="20.100000000000001" customHeight="1">
      <c r="A35" s="173"/>
      <c r="B35" s="162"/>
      <c r="C35" s="106">
        <f t="shared" si="19"/>
        <v>464</v>
      </c>
      <c r="D35" s="106">
        <f t="shared" si="17"/>
        <v>525</v>
      </c>
      <c r="E35" s="106">
        <v>62</v>
      </c>
      <c r="F35" s="106" t="s">
        <v>53</v>
      </c>
      <c r="G35" s="106">
        <v>1</v>
      </c>
      <c r="H35" s="106">
        <v>1</v>
      </c>
      <c r="I35" s="106">
        <v>1</v>
      </c>
      <c r="J35" s="106">
        <v>2</v>
      </c>
      <c r="K35" s="106">
        <v>2</v>
      </c>
      <c r="L35" s="106">
        <v>2</v>
      </c>
      <c r="M35" s="106">
        <v>1</v>
      </c>
      <c r="N35" s="106">
        <v>1</v>
      </c>
      <c r="O35" s="106">
        <v>1</v>
      </c>
      <c r="P35" s="106"/>
      <c r="Q35" s="106">
        <f t="shared" si="20"/>
        <v>12</v>
      </c>
      <c r="R35" s="106">
        <f t="shared" si="21"/>
        <v>24</v>
      </c>
      <c r="S35" s="106">
        <f t="shared" si="18"/>
        <v>1488</v>
      </c>
      <c r="T35" s="106">
        <v>11.8</v>
      </c>
      <c r="U35" s="106">
        <v>13.5</v>
      </c>
      <c r="V35" s="106">
        <v>24</v>
      </c>
      <c r="W35" s="106">
        <v>17</v>
      </c>
      <c r="X35" s="106">
        <v>8.5</v>
      </c>
      <c r="Y35" s="108">
        <f t="shared" si="22"/>
        <v>731.6</v>
      </c>
      <c r="Z35" s="108">
        <f t="shared" si="23"/>
        <v>837</v>
      </c>
      <c r="AA35" s="109">
        <f>24*17*8.5*E35/1718/35</f>
        <v>3.5758523199733907</v>
      </c>
    </row>
    <row r="36" spans="1:27" s="27" customFormat="1" ht="20.100000000000001" customHeight="1">
      <c r="A36" s="164" t="s">
        <v>57</v>
      </c>
      <c r="B36" s="165"/>
      <c r="C36" s="106"/>
      <c r="D36" s="106"/>
      <c r="E36" s="106">
        <f>SUM(E32:E35)</f>
        <v>372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>
        <f>SUM(S32:S35)</f>
        <v>8928</v>
      </c>
      <c r="T36" s="106"/>
      <c r="U36" s="106"/>
      <c r="V36" s="106"/>
      <c r="W36" s="106"/>
      <c r="X36" s="106"/>
      <c r="Y36" s="108">
        <f>SUM(Y32:Y35)</f>
        <v>4525.6000000000004</v>
      </c>
      <c r="Z36" s="108">
        <f>SUM(Z32:Z35)</f>
        <v>5148.5</v>
      </c>
      <c r="AA36" s="109">
        <f>SUM(AA32:AA35)</f>
        <v>21.455113919840343</v>
      </c>
    </row>
    <row r="37" spans="1:27" ht="38.25" customHeight="1" thickBot="1">
      <c r="A37" s="174" t="s">
        <v>49</v>
      </c>
      <c r="B37" s="175"/>
      <c r="C37" s="175"/>
      <c r="D37" s="175"/>
      <c r="E37" s="111">
        <f>E19+E24+E31+E36</f>
        <v>1050</v>
      </c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>
        <f>S19+S24+S31+S36</f>
        <v>25200</v>
      </c>
      <c r="T37" s="111"/>
      <c r="U37" s="111"/>
      <c r="V37" s="111"/>
      <c r="W37" s="111"/>
      <c r="X37" s="111"/>
      <c r="Y37" s="112">
        <f>Y19+Y24+Y31+Y36</f>
        <v>13059.6</v>
      </c>
      <c r="Z37" s="112">
        <f>Z19+Z24+Z31+Z36</f>
        <v>14794.8</v>
      </c>
      <c r="AA37" s="113">
        <f>AA19+AA24+AA31+AA36</f>
        <v>60.558789289871939</v>
      </c>
    </row>
  </sheetData>
  <mergeCells count="21">
    <mergeCell ref="A32:A35"/>
    <mergeCell ref="B32:B35"/>
    <mergeCell ref="A36:B36"/>
    <mergeCell ref="A37:D37"/>
    <mergeCell ref="A14:A18"/>
    <mergeCell ref="B14:B18"/>
    <mergeCell ref="A19:B19"/>
    <mergeCell ref="A20:A23"/>
    <mergeCell ref="B20:B23"/>
    <mergeCell ref="A24:B24"/>
    <mergeCell ref="C25:D25"/>
    <mergeCell ref="A26:A30"/>
    <mergeCell ref="V25:X25"/>
    <mergeCell ref="B26:B30"/>
    <mergeCell ref="A31:B31"/>
    <mergeCell ref="A1:AA1"/>
    <mergeCell ref="G2:AA12"/>
    <mergeCell ref="D5:F5"/>
    <mergeCell ref="C13:D13"/>
    <mergeCell ref="V13:X13"/>
    <mergeCell ref="D4:F4"/>
  </mergeCells>
  <printOptions horizontalCentered="1"/>
  <pageMargins left="0.7" right="0.7" top="0.75" bottom="0.75" header="0.3" footer="0.3"/>
  <pageSetup paperSize="9" scale="61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topLeftCell="A7" zoomScaleNormal="100" zoomScaleSheetLayoutView="100" workbookViewId="0">
      <selection activeCell="G17" sqref="G17"/>
    </sheetView>
  </sheetViews>
  <sheetFormatPr defaultColWidth="8.85546875" defaultRowHeight="15"/>
  <cols>
    <col min="1" max="1" width="24.5703125" customWidth="1"/>
    <col min="2" max="2" width="12.42578125" customWidth="1"/>
    <col min="4" max="4" width="17.42578125" customWidth="1"/>
    <col min="5" max="5" width="16" customWidth="1"/>
    <col min="6" max="6" width="19.42578125" customWidth="1"/>
    <col min="7" max="7" width="15.5703125" customWidth="1"/>
    <col min="8" max="8" width="15.42578125" customWidth="1"/>
  </cols>
  <sheetData>
    <row r="1" spans="1:8" ht="21.75">
      <c r="A1" s="182" t="s">
        <v>72</v>
      </c>
      <c r="B1" s="182"/>
      <c r="C1" s="182"/>
      <c r="D1" s="182"/>
      <c r="E1" s="182"/>
      <c r="F1" s="182"/>
      <c r="G1" s="182"/>
      <c r="H1" s="182"/>
    </row>
    <row r="2" spans="1:8" ht="25.5">
      <c r="A2" s="183" t="s">
        <v>3</v>
      </c>
      <c r="B2" s="183"/>
      <c r="C2" s="183"/>
      <c r="D2" s="183"/>
      <c r="E2" s="183"/>
      <c r="F2" s="183"/>
      <c r="G2" s="183"/>
      <c r="H2" s="183"/>
    </row>
    <row r="3" spans="1:8" ht="17.25" customHeight="1">
      <c r="A3" s="184" t="s">
        <v>4</v>
      </c>
      <c r="B3" s="184"/>
      <c r="C3" s="184"/>
      <c r="D3" s="184"/>
      <c r="E3" s="184"/>
      <c r="F3" s="184"/>
      <c r="G3" s="184"/>
      <c r="H3" s="184"/>
    </row>
    <row r="4" spans="1:8" ht="15.75" thickBot="1">
      <c r="A4" s="185"/>
      <c r="B4" s="185"/>
      <c r="C4" s="185"/>
      <c r="D4" s="185"/>
      <c r="E4" s="185"/>
      <c r="F4" s="185"/>
      <c r="G4" s="185"/>
      <c r="H4" s="185"/>
    </row>
    <row r="5" spans="1:8">
      <c r="A5" s="31" t="s">
        <v>73</v>
      </c>
      <c r="B5" s="32"/>
      <c r="C5" s="32"/>
      <c r="D5" s="32"/>
      <c r="E5" s="33"/>
      <c r="F5" s="31" t="s">
        <v>74</v>
      </c>
      <c r="G5" s="32"/>
      <c r="H5" s="34"/>
    </row>
    <row r="6" spans="1:8">
      <c r="A6" s="35" t="s">
        <v>0</v>
      </c>
      <c r="B6" s="36"/>
      <c r="C6" s="36"/>
      <c r="D6" s="36"/>
      <c r="E6" s="37"/>
      <c r="F6" s="38" t="s">
        <v>88</v>
      </c>
      <c r="G6" s="38"/>
      <c r="H6" s="39"/>
    </row>
    <row r="7" spans="1:8" ht="21" customHeight="1" thickBot="1">
      <c r="A7" s="35" t="s">
        <v>1</v>
      </c>
      <c r="B7" s="36"/>
      <c r="C7" s="40"/>
      <c r="D7" s="40"/>
      <c r="E7" s="41"/>
      <c r="F7" s="42" t="s">
        <v>89</v>
      </c>
      <c r="G7" s="43"/>
      <c r="H7" s="44"/>
    </row>
    <row r="8" spans="1:8">
      <c r="A8" s="35" t="s">
        <v>2</v>
      </c>
      <c r="B8" s="36"/>
      <c r="C8" s="36"/>
      <c r="D8" s="36"/>
      <c r="E8" s="37"/>
      <c r="F8" s="45" t="s">
        <v>78</v>
      </c>
      <c r="G8" s="46"/>
      <c r="H8" s="39"/>
    </row>
    <row r="9" spans="1:8">
      <c r="A9" s="35"/>
      <c r="B9" s="36"/>
      <c r="C9" s="36"/>
      <c r="D9" s="36"/>
      <c r="E9" s="37"/>
      <c r="F9" s="47" t="s">
        <v>90</v>
      </c>
      <c r="G9" s="47"/>
      <c r="H9" s="39"/>
    </row>
    <row r="10" spans="1:8" ht="21" customHeight="1" thickBot="1">
      <c r="A10" s="48"/>
      <c r="B10" s="49"/>
      <c r="C10" s="49"/>
      <c r="D10" s="49"/>
      <c r="E10" s="50"/>
      <c r="F10" s="43" t="s">
        <v>91</v>
      </c>
      <c r="G10" s="43"/>
      <c r="H10" s="44"/>
    </row>
    <row r="11" spans="1:8">
      <c r="A11" s="51" t="s">
        <v>80</v>
      </c>
      <c r="B11" s="52"/>
      <c r="C11" s="53"/>
      <c r="D11" s="53"/>
      <c r="E11" s="54"/>
      <c r="F11" s="53"/>
      <c r="G11" s="53"/>
      <c r="H11" s="55"/>
    </row>
    <row r="12" spans="1:8">
      <c r="A12" s="35" t="s">
        <v>75</v>
      </c>
      <c r="B12" s="36"/>
      <c r="C12" s="36"/>
      <c r="D12" s="36"/>
      <c r="E12" s="38"/>
      <c r="F12" s="56"/>
      <c r="G12" s="46"/>
      <c r="H12" s="57"/>
    </row>
    <row r="13" spans="1:8">
      <c r="A13" s="35" t="s">
        <v>76</v>
      </c>
      <c r="B13" s="36"/>
      <c r="C13" s="40"/>
      <c r="D13" s="40"/>
      <c r="E13" s="40"/>
      <c r="F13" s="56"/>
      <c r="G13" s="38"/>
      <c r="H13" s="57"/>
    </row>
    <row r="14" spans="1:8">
      <c r="A14" s="35" t="s">
        <v>77</v>
      </c>
      <c r="B14" s="36"/>
      <c r="C14" s="36"/>
      <c r="D14" s="36"/>
      <c r="E14" s="38"/>
      <c r="F14" s="58"/>
      <c r="G14" s="46"/>
      <c r="H14" s="57"/>
    </row>
    <row r="15" spans="1:8" ht="21" customHeight="1" thickBot="1">
      <c r="A15" s="35" t="s">
        <v>79</v>
      </c>
      <c r="B15" s="36"/>
      <c r="C15" s="36"/>
      <c r="D15" s="36"/>
      <c r="E15" s="38"/>
      <c r="F15" s="58"/>
      <c r="G15" s="38"/>
      <c r="H15" s="57"/>
    </row>
    <row r="16" spans="1:8" ht="21" customHeight="1" thickBot="1">
      <c r="A16" s="59"/>
      <c r="B16" s="60"/>
      <c r="C16" s="60"/>
      <c r="D16" s="60"/>
      <c r="E16" s="60"/>
      <c r="F16" s="61"/>
      <c r="G16" s="61"/>
      <c r="H16" s="62"/>
    </row>
    <row r="17" spans="1:8" ht="24.95" customHeight="1">
      <c r="A17" s="63" t="s">
        <v>81</v>
      </c>
      <c r="B17" s="186"/>
      <c r="C17" s="186"/>
      <c r="D17" s="64" t="s">
        <v>82</v>
      </c>
      <c r="E17" s="64" t="s">
        <v>83</v>
      </c>
      <c r="F17" s="75" t="s">
        <v>84</v>
      </c>
      <c r="G17" s="76" t="s">
        <v>85</v>
      </c>
      <c r="H17" s="65" t="s">
        <v>86</v>
      </c>
    </row>
    <row r="18" spans="1:8" ht="24.95" customHeight="1">
      <c r="A18" s="66" t="s">
        <v>66</v>
      </c>
      <c r="B18" s="178"/>
      <c r="C18" s="178"/>
      <c r="D18" s="67">
        <f>'11026'!S37</f>
        <v>25200</v>
      </c>
      <c r="E18" s="68">
        <f>'11026'!E37</f>
        <v>1050</v>
      </c>
      <c r="F18" s="69">
        <f>'11026'!Z37</f>
        <v>14788.4</v>
      </c>
      <c r="G18" s="69">
        <f>'11026'!Y37</f>
        <v>13052.7</v>
      </c>
      <c r="H18" s="70">
        <f>'11026'!AA37</f>
        <v>60.558789289871939</v>
      </c>
    </row>
    <row r="19" spans="1:8" ht="24.95" customHeight="1">
      <c r="A19" s="66" t="str">
        <f>'11027'!D4</f>
        <v>US8460, US8461</v>
      </c>
      <c r="B19" s="178"/>
      <c r="C19" s="178"/>
      <c r="D19" s="67">
        <f>'11027'!S37</f>
        <v>25200</v>
      </c>
      <c r="E19" s="68">
        <f>'11027'!E37</f>
        <v>1050</v>
      </c>
      <c r="F19" s="69">
        <f>'11027'!Z37</f>
        <v>14794.8</v>
      </c>
      <c r="G19" s="69">
        <f>'11027'!Y37</f>
        <v>13059.6</v>
      </c>
      <c r="H19" s="70">
        <f>'11027'!AA37</f>
        <v>60.558789289871939</v>
      </c>
    </row>
    <row r="20" spans="1:8" ht="24.95" customHeight="1" thickBot="1">
      <c r="A20" s="179" t="s">
        <v>87</v>
      </c>
      <c r="B20" s="180"/>
      <c r="C20" s="180"/>
      <c r="D20" s="71">
        <f>SUM(D18:D19)</f>
        <v>50400</v>
      </c>
      <c r="E20" s="72">
        <f>SUM(E18:E19)</f>
        <v>2100</v>
      </c>
      <c r="F20" s="73">
        <f>SUM(F18:F19)</f>
        <v>29583.199999999997</v>
      </c>
      <c r="G20" s="73">
        <f>SUM(G18:G19)</f>
        <v>26112.300000000003</v>
      </c>
      <c r="H20" s="74">
        <f>SUM(H18:H19)</f>
        <v>121.11757857974388</v>
      </c>
    </row>
    <row r="21" spans="1:8">
      <c r="A21" s="181"/>
      <c r="B21" s="181"/>
      <c r="C21" s="181"/>
      <c r="D21" s="181"/>
      <c r="E21" s="181"/>
      <c r="F21" s="181"/>
      <c r="G21" s="181"/>
      <c r="H21" s="181"/>
    </row>
    <row r="22" spans="1:8">
      <c r="A22" s="30"/>
      <c r="B22" s="30"/>
      <c r="C22" s="30"/>
      <c r="D22" s="30"/>
      <c r="E22" s="30"/>
      <c r="F22" s="30"/>
      <c r="G22" s="30"/>
      <c r="H22" s="30"/>
    </row>
    <row r="23" spans="1:8">
      <c r="A23" s="30"/>
      <c r="B23" s="30"/>
      <c r="C23" s="30"/>
      <c r="D23" s="30"/>
      <c r="E23" s="30"/>
      <c r="F23" s="30"/>
      <c r="G23" s="30"/>
      <c r="H23" s="30"/>
    </row>
  </sheetData>
  <mergeCells count="9">
    <mergeCell ref="B19:C19"/>
    <mergeCell ref="A20:C20"/>
    <mergeCell ref="A21:H21"/>
    <mergeCell ref="A1:H1"/>
    <mergeCell ref="A2:H2"/>
    <mergeCell ref="A3:H3"/>
    <mergeCell ref="A4:H4"/>
    <mergeCell ref="B17:C17"/>
    <mergeCell ref="B18:C18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US8460-11025</vt:lpstr>
      <vt:lpstr>DBN8462-11026</vt:lpstr>
      <vt:lpstr>US8460-11027</vt:lpstr>
      <vt:lpstr>11026</vt:lpstr>
      <vt:lpstr>11027</vt:lpstr>
      <vt:lpstr>SUMMERY P.LIST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cp:lastPrinted>2023-10-07T09:45:20Z</cp:lastPrinted>
  <dcterms:created xsi:type="dcterms:W3CDTF">2021-01-15T05:42:23Z</dcterms:created>
  <dcterms:modified xsi:type="dcterms:W3CDTF">2024-04-01T09:44:12Z</dcterms:modified>
</cp:coreProperties>
</file>